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94" activeTab="0"/>
  </bookViews>
  <sheets>
    <sheet name="ОПТД 1" sheetId="1" r:id="rId1"/>
    <sheet name="ОПТД 2" sheetId="2" r:id="rId2"/>
    <sheet name="ОПТД 3" sheetId="3" r:id="rId3"/>
    <sheet name="ОПТД 4" sheetId="4" r:id="rId4"/>
    <sheet name="ОПТД 5" sheetId="5" r:id="rId5"/>
    <sheet name="ОПТД 6" sheetId="6" r:id="rId6"/>
    <sheet name="ОПТД 7" sheetId="7" r:id="rId7"/>
    <sheet name="обл. туб. лікарня № 1" sheetId="8" r:id="rId8"/>
    <sheet name="обл. туб. лікарня № 2" sheetId="9" r:id="rId9"/>
    <sheet name="обл. туб. лікарня №3" sheetId="10" r:id="rId10"/>
    <sheet name="психіатрична лікарня № 1" sheetId="11" r:id="rId11"/>
    <sheet name="психіатрична лікарня № 3" sheetId="12" r:id="rId12"/>
    <sheet name="дет туб.сан 1" sheetId="13" r:id="rId13"/>
    <sheet name="дет туб.клін сан" sheetId="14" r:id="rId14"/>
    <sheet name="ОДІКЛ" sheetId="15" r:id="rId15"/>
    <sheet name="санаторій Володимирський" sheetId="16" r:id="rId16"/>
    <sheet name="санаторій Занки" sheetId="17" r:id="rId17"/>
    <sheet name="санаторій Репки" sheetId="18" r:id="rId18"/>
    <sheet name="санаторій  Шаровка" sheetId="19" r:id="rId19"/>
    <sheet name="Центр СНІДу" sheetId="20" r:id="rId20"/>
  </sheets>
  <definedNames/>
  <calcPr fullCalcOnLoad="1"/>
</workbook>
</file>

<file path=xl/sharedStrings.xml><?xml version="1.0" encoding="utf-8"?>
<sst xmlns="http://schemas.openxmlformats.org/spreadsheetml/2006/main" count="544" uniqueCount="262">
  <si>
    <t>Назва закладу, в якому фактично знаходиться   залишок</t>
  </si>
  <si>
    <t xml:space="preserve">Назва лікарського засобу/виробу медичного призначення </t>
  </si>
  <si>
    <t>Отримано у поточному році</t>
  </si>
  <si>
    <t>КЗОЗ ОБЛТУБСАНАТОРІЙ "РІПКИ"</t>
  </si>
  <si>
    <t>Ізоніазид  табл.</t>
  </si>
  <si>
    <t xml:space="preserve">Комбутол </t>
  </si>
  <si>
    <t xml:space="preserve">Макокс </t>
  </si>
  <si>
    <t>Протомід</t>
  </si>
  <si>
    <t>Пайзин</t>
  </si>
  <si>
    <t>Натрія аміносаліцилат    грам</t>
  </si>
  <si>
    <t>Левофлоксацин</t>
  </si>
  <si>
    <t>ПАСК  грам</t>
  </si>
  <si>
    <t>Керівник закладу                                 ___________________                                                               ПІБ_______________________________-</t>
  </si>
  <si>
    <t>підпис</t>
  </si>
  <si>
    <r>
      <t xml:space="preserve">Назва державної програми : </t>
    </r>
    <r>
      <rPr>
        <b/>
        <u val="single"/>
        <sz val="12"/>
        <color indexed="8"/>
        <rFont val="Times New Roman"/>
        <family val="1"/>
      </rPr>
      <t>КПКВК 2301400 "Забезпечення медичних заходів окремих державних програм та комплексних заходів програмного характеру" в частині Централізовані заходи боротьби із захворюванням на туберкульоз</t>
    </r>
  </si>
  <si>
    <t>КЗОЗ Обласний протитуберкульозний диспансер №5, м.Куп'янськ</t>
  </si>
  <si>
    <t>Авелокс 0,4</t>
  </si>
  <si>
    <t xml:space="preserve">Ізоніазид сіроп </t>
  </si>
  <si>
    <t>Ізоніазид 0,1</t>
  </si>
  <si>
    <t>Ізоніазид 0,3</t>
  </si>
  <si>
    <t xml:space="preserve">Комбутол 0,4  </t>
  </si>
  <si>
    <t>Канаміцин 1,0</t>
  </si>
  <si>
    <t>Капреоміцин 1,0</t>
  </si>
  <si>
    <t xml:space="preserve">Капоцин 1,0 </t>
  </si>
  <si>
    <t>Левофлоксаци 0,25</t>
  </si>
  <si>
    <t>Макокс 0,15</t>
  </si>
  <si>
    <t>Натрія аміносаліцилат 100</t>
  </si>
  <si>
    <t>ПАСК 5,52</t>
  </si>
  <si>
    <t>Протомід 0,25</t>
  </si>
  <si>
    <t>Пайзіна 0,5</t>
  </si>
  <si>
    <t>Рцин 0,15</t>
  </si>
  <si>
    <t>Циклорін 0,25</t>
  </si>
  <si>
    <t>Хелпосерін 0,25</t>
  </si>
  <si>
    <r>
      <t xml:space="preserve">Керівник закладу                                                                                                                              ПІБ   </t>
    </r>
    <r>
      <rPr>
        <u val="single"/>
        <sz val="12"/>
        <color indexed="8"/>
        <rFont val="Times New Roman"/>
        <family val="1"/>
      </rPr>
      <t xml:space="preserve"> М.М. НАЗАРЕНКО</t>
    </r>
  </si>
  <si>
    <t>КЗОЗ "Обласний протитуберкульозний диспансер №6"</t>
  </si>
  <si>
    <t>Левофлоксацин 0,25</t>
  </si>
  <si>
    <t>Комбутол 0,4</t>
  </si>
  <si>
    <t>-</t>
  </si>
  <si>
    <t>канаміцин 1,0</t>
  </si>
  <si>
    <t>Пайзина 0,5</t>
  </si>
  <si>
    <t>Хелпосерин 0,25</t>
  </si>
  <si>
    <t>Циклосерін 0,25</t>
  </si>
  <si>
    <t>Рифабутин 0,15</t>
  </si>
  <si>
    <t>ПАСК 4г</t>
  </si>
  <si>
    <t>Лізолід</t>
  </si>
  <si>
    <t>Авелок</t>
  </si>
  <si>
    <t>Натрію аміносаліцилат</t>
  </si>
  <si>
    <t xml:space="preserve">Головний лікар </t>
  </si>
  <si>
    <t>І.О.Кушнарьова</t>
  </si>
  <si>
    <t>КЗОЗ Обласний дитячий туберкульозний клінічний санаторій</t>
  </si>
  <si>
    <t>Ізониазід 0,1</t>
  </si>
  <si>
    <t>Ізониазід 0,3</t>
  </si>
  <si>
    <t>Етамбутол 0,4</t>
  </si>
  <si>
    <t>Керівник закладу                                 ___________________                                                               ПІБ_Ковалевська О.О.__-</t>
  </si>
  <si>
    <r>
      <t xml:space="preserve">Назва державної програми: </t>
    </r>
    <r>
      <rPr>
        <b/>
        <u val="single"/>
        <sz val="12"/>
        <color indexed="8"/>
        <rFont val="Times New Roman"/>
        <family val="1"/>
      </rPr>
      <t>КПКВК 2301400 "Забезпечення медичних заходів окремих державних програм та комплексних заходів програмного характеру" в частині Централізовані заходи боротьби із захворюваннями на туберкульоз"</t>
    </r>
  </si>
  <si>
    <t>КЗОЗ ОПТД №3</t>
  </si>
  <si>
    <t xml:space="preserve">Изониазид 0,1 </t>
  </si>
  <si>
    <t>Изониазид 0,3</t>
  </si>
  <si>
    <t>Канамицин 1,0</t>
  </si>
  <si>
    <t xml:space="preserve">Капоцин 0,1 </t>
  </si>
  <si>
    <t xml:space="preserve">Капреомицин 1,0 </t>
  </si>
  <si>
    <t xml:space="preserve">Комбутол 0,4 </t>
  </si>
  <si>
    <t xml:space="preserve">Р-цин 0,15 </t>
  </si>
  <si>
    <t xml:space="preserve">Натрия аминосалицилат 100 гр. </t>
  </si>
  <si>
    <t>ПАСК 5,52 гр (4 гр)</t>
  </si>
  <si>
    <t xml:space="preserve">Пайзина 0,5 </t>
  </si>
  <si>
    <t xml:space="preserve">Протомид 0,25 </t>
  </si>
  <si>
    <t xml:space="preserve">Циклорин 0,25 </t>
  </si>
  <si>
    <t>В.о. головного лікаря                                ___________________                                                                Вовк Олександр Володимирович</t>
  </si>
  <si>
    <t xml:space="preserve">                підпис</t>
  </si>
  <si>
    <t>КЗОЗ ОПТД №2 м. Вовчанськ</t>
  </si>
  <si>
    <t>ПАСК</t>
  </si>
  <si>
    <t>Капоцин 1000</t>
  </si>
  <si>
    <t>Хелпосерин0,25</t>
  </si>
  <si>
    <t>Канамiцин 1,0</t>
  </si>
  <si>
    <t>Рифабутин0,15</t>
  </si>
  <si>
    <t>Лізолід 0,6</t>
  </si>
  <si>
    <t>Протомид 0,25</t>
  </si>
  <si>
    <t>Натря аміносаліцилат</t>
  </si>
  <si>
    <t>Р- цин 0,15</t>
  </si>
  <si>
    <t>Циклорин 0,25</t>
  </si>
  <si>
    <t>КОМУНАЛЬНИЙ ЗАКЛАД  ОХОРОНИ ЗДОРОВ'Я  "ОБЛАСНИЙ КЛІНИЧНИЙ ПРОТИТУБЕРКУЛЬОЗНИЙ ДИСПАНСЕР №7"</t>
  </si>
  <si>
    <t>Авелокс 0,4  (табл)</t>
  </si>
  <si>
    <t>Изониазид 0,1  (табл)</t>
  </si>
  <si>
    <t>Изониазид 0,3  (табл)</t>
  </si>
  <si>
    <t>Изониазид-сироп  (фл)</t>
  </si>
  <si>
    <t>Канамицин  1,0 (фл)</t>
  </si>
  <si>
    <t>Капоцин 1,0  (фл)</t>
  </si>
  <si>
    <t>Капреомицин 1,0 (фл)</t>
  </si>
  <si>
    <t>Комбутол 0,4  (табл)</t>
  </si>
  <si>
    <t>Лизолид 0,6 (табл)</t>
  </si>
  <si>
    <t>Левофлоксацин 0,25  (табл)</t>
  </si>
  <si>
    <t>Макокс  0,15  (табл)</t>
  </si>
  <si>
    <t>Р-ЦИН 0,15 (капс)</t>
  </si>
  <si>
    <t xml:space="preserve">Натрию аминосалицилат (гр) </t>
  </si>
  <si>
    <t>ПАСК  5,52 (гр)</t>
  </si>
  <si>
    <t>Пайзина 0,5 (табл)</t>
  </si>
  <si>
    <t>Протамид 0,25 т (табл)</t>
  </si>
  <si>
    <t>Рифабутин 0,15 (капс)</t>
  </si>
  <si>
    <t>Хелпосерин 0,25 (капс)</t>
  </si>
  <si>
    <t>Циклорин 0,25 (табл)</t>
  </si>
  <si>
    <t>Плеханова Т.Л.</t>
  </si>
  <si>
    <t>738-53-96</t>
  </si>
  <si>
    <t>Назва закладу, в якому фактично знаходиться залишок</t>
  </si>
  <si>
    <t>Назва лікарського засобу/виробу медичного призначення</t>
  </si>
  <si>
    <t>КЗОЗ Обласний центр профілактики і боротьби зі СНІДом</t>
  </si>
  <si>
    <t>Ізоніазід 0,1</t>
  </si>
  <si>
    <t>Ізоніазід 0,3</t>
  </si>
  <si>
    <t>Головний лікар</t>
  </si>
  <si>
    <t>О.П.Черкасов</t>
  </si>
  <si>
    <r>
      <rPr>
        <b/>
        <u val="single"/>
        <sz val="12"/>
        <color indexed="8"/>
        <rFont val="Times New Roman"/>
        <family val="1"/>
      </rPr>
      <t>Назва державної програми: КПКВК 2301 400 "Забезпечення медичних закладів окремих державних програм та комплексних заходів програмного характеру" в частині Централізовані заходи боротьби із захворюванням на туберкульоз</t>
    </r>
  </si>
  <si>
    <t xml:space="preserve">Державний заклад охорони здоров'я "Обласна туберкульозна лікарня №3" </t>
  </si>
  <si>
    <t>Протамід 0,25</t>
  </si>
  <si>
    <t>Капрєоміцин 1,0</t>
  </si>
  <si>
    <t>Хелпосєріл 0,25</t>
  </si>
  <si>
    <t>Лєвофлоксацин 0,25</t>
  </si>
  <si>
    <t>Макокс 0.15</t>
  </si>
  <si>
    <t>Інбутол 20мл</t>
  </si>
  <si>
    <t>Бітуб 10% 5,0</t>
  </si>
  <si>
    <t>Р-цин 0,15</t>
  </si>
  <si>
    <t>Натрія аміносаліцилат</t>
  </si>
  <si>
    <t>Авєлокс 0,4</t>
  </si>
  <si>
    <t>Капоцин 1,0</t>
  </si>
  <si>
    <t>В.О.Керівника закладу                                 ___________________                                                             Трохлєбова Н.В.</t>
  </si>
  <si>
    <t>КЗОЗ ОТЛ  № 2</t>
  </si>
  <si>
    <t xml:space="preserve">Хелпосерін 0,25 </t>
  </si>
  <si>
    <t>Натрія аміносаліцилат 100,0</t>
  </si>
  <si>
    <t xml:space="preserve">    Т.в.о. головного лікаря ОТЛ № 2                                 ___________________                                                               ПІБ_______________________________-</t>
  </si>
  <si>
    <t>В.В. Москаленко</t>
  </si>
  <si>
    <t xml:space="preserve">                                              підпис</t>
  </si>
  <si>
    <t>КЗОЗ "ОБЛАСНА ТУБЕРКУЛЬОЗНА ЛІКАРНЯ №1"</t>
  </si>
  <si>
    <t>Пайзин 0,5</t>
  </si>
  <si>
    <t>Протамід 0,5</t>
  </si>
  <si>
    <t>ПАСК 5,52гр</t>
  </si>
  <si>
    <t>Інбутол 10,0</t>
  </si>
  <si>
    <t>Головний лікар КЗОЗ "ОТЛ №1"</t>
  </si>
  <si>
    <t>Виконавець: Сотнікова    376-21-96</t>
  </si>
  <si>
    <r>
      <rPr>
        <b/>
        <sz val="12"/>
        <color indexed="8"/>
        <rFont val="Times New Roman"/>
        <family val="1"/>
      </rPr>
      <t xml:space="preserve">Назва державної програми : </t>
    </r>
    <r>
      <rPr>
        <sz val="12"/>
        <color indexed="8"/>
        <rFont val="Times New Roman"/>
        <family val="1"/>
      </rPr>
      <t>КПКВК 2301400 "Забезпечення медичних доходів окремих державних програм та комплексних заходів прогрмного характеру" в частині Централізовані заходи боротьби із захворюванням на туберкульоз ___________________________________________________________________________________________________________________________</t>
    </r>
  </si>
  <si>
    <t>Комунальний заклад охорони здоров'я  Обласна дитяча інфекційна клінічна лікарня</t>
  </si>
  <si>
    <t xml:space="preserve">Битуб 500 мг. </t>
  </si>
  <si>
    <t xml:space="preserve">Ізоніазид сироп </t>
  </si>
  <si>
    <t xml:space="preserve">Ізоніазід 0,1 </t>
  </si>
  <si>
    <t xml:space="preserve">Канаміцин 1,0 </t>
  </si>
  <si>
    <t>Капреомецин 1,0</t>
  </si>
  <si>
    <t>Капоцин 1000мг</t>
  </si>
  <si>
    <t>Натрія аміносаміцилат</t>
  </si>
  <si>
    <t>ПАСК 5,52 гр(4гр)</t>
  </si>
  <si>
    <t>R-цин 0,15</t>
  </si>
  <si>
    <t>Хелпосерин 0,25г</t>
  </si>
  <si>
    <t xml:space="preserve">Керівник закладу                                _________________________                                                               Кухар Д.І. </t>
  </si>
  <si>
    <t xml:space="preserve">Виконавець: бухгалтер Іванова А.О. тел. 97-90-03, провізор Аверіна Н.С. тел. 97-91-74.  </t>
  </si>
  <si>
    <t>Ріфампіцин 0,15</t>
  </si>
  <si>
    <t>Макокс</t>
  </si>
  <si>
    <t>Авілокс 0,4</t>
  </si>
  <si>
    <t>Керівник закладу</t>
  </si>
  <si>
    <t>________________</t>
  </si>
  <si>
    <t>Назва державної програми    КПКВК 2301400 "Забезпечення медичних заходів окремих державних програм та комплексних заходів програмного характеру" в частині "Централізовані заходи боротьби із захворюванням на туберкульоз"</t>
  </si>
  <si>
    <t>КЗОЗ обласний туберкульозний санаторій "Занки"</t>
  </si>
  <si>
    <t>Ізоніазід  0,1</t>
  </si>
  <si>
    <t>Капріоміцин 1,0</t>
  </si>
  <si>
    <t>Ріфабутін 0,15</t>
  </si>
  <si>
    <t>В.Г.Саєнко</t>
  </si>
  <si>
    <t>КЗОЗ обласний туберкульозний санаторій "Володимирський"</t>
  </si>
  <si>
    <t>С.В.Карпусь</t>
  </si>
  <si>
    <t>КЗОЗ обласна психіатрична лікарня № 1</t>
  </si>
  <si>
    <t>Пайзіна 0,5 табл.</t>
  </si>
  <si>
    <t>Комбутол 0,4 табл.</t>
  </si>
  <si>
    <t>Ізоніазід 0,1 табл.</t>
  </si>
  <si>
    <t>Протомід 0,25 табл.</t>
  </si>
  <si>
    <t>Макокс 0,15 капс.</t>
  </si>
  <si>
    <t>ПАСК 5,52(4гр.)</t>
  </si>
  <si>
    <t>Канаміцин 1,0 фл.</t>
  </si>
  <si>
    <t>Авелокс 0,4 табл.</t>
  </si>
  <si>
    <t>Левофлоксацин 0,25 табл.</t>
  </si>
  <si>
    <t>Хелпосерин  0,25 капс.</t>
  </si>
  <si>
    <t>Капоцин 1,0 фл.</t>
  </si>
  <si>
    <t>Циклорін 0,25 капс.</t>
  </si>
  <si>
    <t>Р-цин 0,15 капс.</t>
  </si>
  <si>
    <t>Натрія аміносаліцилат  грам</t>
  </si>
  <si>
    <r>
      <t xml:space="preserve">В.о. головного лікаря                          ___________________                                                               ПІБ       </t>
    </r>
    <r>
      <rPr>
        <u val="single"/>
        <sz val="12"/>
        <color indexed="8"/>
        <rFont val="Times New Roman"/>
        <family val="1"/>
      </rPr>
      <t>Піддубко О.М.</t>
    </r>
  </si>
  <si>
    <t>Назва державної програми :КПКВК 2301400 " Забезпечення медичних зохлдів окремих державних програм та комплексних заходів програмного характеру"</t>
  </si>
  <si>
    <t>КЗОЗ Обласний дитячий туберкульозний санаторій №1</t>
  </si>
  <si>
    <t>ізоніазид 0,1</t>
  </si>
  <si>
    <t>пайзіна 0,5</t>
  </si>
  <si>
    <t>ізоніазид сироп 200мл</t>
  </si>
  <si>
    <t>Гайдай Л.М.</t>
  </si>
  <si>
    <t>КЗОЗ ОПТД №1</t>
  </si>
  <si>
    <t>BD BACTEC MGIT 960 - SIRE Kit/BD BACTEC MGIT 960 SIRE -набір для визначення антибіотикочутливості мікобактерій туберкульозу . / Набір(упаковка) на 40 досліджень</t>
  </si>
  <si>
    <t>BD BACTEC MGIT 960 - Supplement Kit/BD BACTEC MGIT 960  - збагачуюча добавка  / Набір(упаковка) на 100 досліджень</t>
  </si>
  <si>
    <t>BD BACTEC MGIT 960 - Tubes 7ml/Набір пробірок BD BACTEC MGIT (7мл) для культивування мікобактерій туберкульозу. / Набір(упаковка) на 20досліджень</t>
  </si>
  <si>
    <t>BD BACTEC MGIT OADC Enrichmtnt BD  MGIT OADC-добавка для збагачення 1уп на 20 досл.</t>
  </si>
  <si>
    <t>BD BACTEC™  MGIT™  960 - Tubes 7 ml / Набір пробірок  для культивув. Мікобак. туберк.1/100досл</t>
  </si>
  <si>
    <t>BD BACTEC™  MGIT™  960 - Tubes 7 ml / Набір пробірок для культивув.мікобак.туберк.-1 уп/20 досл.</t>
  </si>
  <si>
    <t>BD BACTEC™  MGIT™ 960- PZA Kit –набір для визнач.чутливості мікобак туберк до піразинам.1 уп/50 досл</t>
  </si>
  <si>
    <t>BD BACTEC™ MGIT™960 PZA Medium Test–кільк пробір.д/визн..чутл.Мікобак.туберк до піраз.1уп/12,5 дос.</t>
  </si>
  <si>
    <t>BD BBLtmMycoPrep tmKit Реагент для пробопітготовки та деконтамінації мокроти наб.1уп/100дос.</t>
  </si>
  <si>
    <t>Авелокс по 400 мг</t>
  </si>
  <si>
    <t>Бітуб розчин для ін'єкцій 100мг/мл по 5 мл по 5амп.в контурн.упак.по 2 уп в пач.</t>
  </si>
  <si>
    <t>Изониазид 0,1</t>
  </si>
  <si>
    <t xml:space="preserve">Изониазид 0,3 </t>
  </si>
  <si>
    <t>Ізоніазид сироп, 100мг/5 по 200 мл</t>
  </si>
  <si>
    <t>Ізонніаиід 100 мг по 10 капс.у бліст.по 10 бліст.у короб.</t>
  </si>
  <si>
    <t>Ізонніаиід 300 мг по 10 капс.у бліст.по 10 бліст.у короб.</t>
  </si>
  <si>
    <t>Інбутол 100мг/мл по20мл у фл.</t>
  </si>
  <si>
    <t>Канаміцин 1г по 10фл. у  уп.</t>
  </si>
  <si>
    <t>Капоцин пор. по 1 г у фл.</t>
  </si>
  <si>
    <t>Капреоміцин порош. по 1,0г у фл.</t>
  </si>
  <si>
    <t>Комбутол по 400мг</t>
  </si>
  <si>
    <t>Левомак по 250мг по 5 таб.у бліст.по 4 бліст з'єднан.між собою по 5 бліст з'єднан.між собою в уп.</t>
  </si>
  <si>
    <t>Левомак по 500мг по 5 таб.у бліст.по 4 бліст з'єднан.між собою по 5 бліст з'єднан.між собою в уп.</t>
  </si>
  <si>
    <t>Левомак, табл. по 250 мг,по 5 табл. у бл.,по 4 бл., по 5 бл. в уп.</t>
  </si>
  <si>
    <t>Левомакс 500 мг</t>
  </si>
  <si>
    <t>Левофлоксацин по 250мг</t>
  </si>
  <si>
    <t>Лізолід-600, по 600мг</t>
  </si>
  <si>
    <t>Л-флокс 500 мг</t>
  </si>
  <si>
    <t>Макокс 150мг по 10 капс.у бліст.по 10 бліст.у короб.</t>
  </si>
  <si>
    <t>Макрозид 500 мг по 10табл..у блістері, по 10 бліст.у упаковці</t>
  </si>
  <si>
    <t>Натрію аміносаліцилат по 100 г</t>
  </si>
  <si>
    <t>Пайзина по 500мг</t>
  </si>
  <si>
    <t>ПАСК 5,52 №25</t>
  </si>
  <si>
    <t>Протех по 250мг №50</t>
  </si>
  <si>
    <t xml:space="preserve">Протомид по 250 мг </t>
  </si>
  <si>
    <t>Протомид по 250 мгпо 10 таб.у стрип., по 5 стрип. у кор.</t>
  </si>
  <si>
    <t>Рифабутин по 150мг по 10 капс у бліст.по 3 бліст в уп.</t>
  </si>
  <si>
    <t xml:space="preserve">Рифампицин 0,15г </t>
  </si>
  <si>
    <t>Териз, капс. по 250 мг по 10 капс. у стрип., по 10 стрип. в упак.</t>
  </si>
  <si>
    <t>Теризидон по 250 мг №10</t>
  </si>
  <si>
    <t>Теризидон по 250 мг №50</t>
  </si>
  <si>
    <t>Хелпосерін по 250мг</t>
  </si>
  <si>
    <t>Циклорин по 250мг, по 40 капсул в банке</t>
  </si>
  <si>
    <t>І.М.Калмикова</t>
  </si>
  <si>
    <t>Комунальний заклад охорони здоров'я     Обласний протитуберкульозний                                                                                                   диспансер № 4</t>
  </si>
  <si>
    <t>Авелок 0,4</t>
  </si>
  <si>
    <t>Капоцин 1000 mg</t>
  </si>
  <si>
    <t>Натрію аміносаліцил. 100 гр</t>
  </si>
  <si>
    <t xml:space="preserve">ПАСК </t>
  </si>
  <si>
    <t>Циклорин</t>
  </si>
  <si>
    <t>Ізоніазід сироп</t>
  </si>
  <si>
    <t>Інбутол фл</t>
  </si>
  <si>
    <t xml:space="preserve">ХОКПБ № 3 </t>
  </si>
  <si>
    <t>Изониазид</t>
  </si>
  <si>
    <t>отд. № 19</t>
  </si>
  <si>
    <t>Рифампицин</t>
  </si>
  <si>
    <t>Пиразинамид</t>
  </si>
  <si>
    <t>Камбутол</t>
  </si>
  <si>
    <t>Натрия аминосалицилат</t>
  </si>
  <si>
    <t>Прототамид</t>
  </si>
  <si>
    <t>Моксифласацин</t>
  </si>
  <si>
    <t>Канамицин</t>
  </si>
  <si>
    <t>Авелокс</t>
  </si>
  <si>
    <t>Каприомицин</t>
  </si>
  <si>
    <t>Капоцин</t>
  </si>
  <si>
    <t>Пайзина</t>
  </si>
  <si>
    <t>Линезолид</t>
  </si>
  <si>
    <t>Рифампицин 150+ изониазид 0,75</t>
  </si>
  <si>
    <r>
      <t xml:space="preserve">Назва державної програми : </t>
    </r>
    <r>
      <rPr>
        <b/>
        <u val="single"/>
        <sz val="11"/>
        <color indexed="8"/>
        <rFont val="Times New Roman"/>
        <family val="1"/>
      </rPr>
      <t>КПКВК 2301400 "Забезпечення медичних заходів окремих державних програм та комплексних заходів програмного характеру" в частині Централізовані заходи боротьби із захворюванням на туберкульоз</t>
    </r>
  </si>
  <si>
    <t>Залишок (кількість)</t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</si>
  <si>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КПВК 2301400 "Забезпечення медичних засобів окремих державних програм та комплексних заходів програмного характеру" в частині Централізовані заходи боротьби із захворюванням на туберкульоз</t>
    </r>
    <r>
      <rPr>
        <sz val="12"/>
        <color indexed="8"/>
        <rFont val="Times New Roman"/>
        <family val="1"/>
      </rPr>
      <t>_</t>
    </r>
  </si>
  <si>
    <t xml:space="preserve">Назва державної програми :За програмою КПКВК 2301400 "Забезпечення медичних заходів окремих державних програм та комплексних заходів програмного характеру" в частині Централізовані заходи боротьби із захворюванням на туберкульоз </t>
  </si>
  <si>
    <r>
      <t xml:space="preserve">Назва державної програми: КПКВК 2301400 "Заезпечення медичних заходів окремих державних програм та комплексних заходів програмноо характеру" в частині </t>
    </r>
    <r>
      <rPr>
        <sz val="10"/>
        <rFont val="Times New Roman"/>
        <family val="1"/>
      </rPr>
      <t>"</t>
    </r>
    <r>
      <rPr>
        <sz val="11"/>
        <color indexed="8"/>
        <rFont val="Times New Roman"/>
        <family val="1"/>
      </rPr>
      <t>Централізовані заходи боротьби із захворюванням на туберкульоз</t>
    </r>
    <r>
      <rPr>
        <sz val="10"/>
        <rFont val="Times New Roman"/>
        <family val="1"/>
      </rPr>
      <t>"</t>
    </r>
  </si>
  <si>
    <r>
      <t xml:space="preserve">КЗОЗ Обл. тубсанаторій </t>
    </r>
    <r>
      <rPr>
        <sz val="10"/>
        <rFont val="Times New Roman"/>
        <family val="1"/>
      </rPr>
      <t>"Шарівка"</t>
    </r>
  </si>
  <si>
    <t>Залишок  (кількість)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</si>
</sst>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name val="Arial Cyr"/>
      <family val="2"/>
    </font>
    <font>
      <b/>
      <sz val="14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0" fontId="56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7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justify" vertical="center"/>
    </xf>
    <xf numFmtId="0" fontId="57" fillId="0" borderId="10" xfId="0" applyFont="1" applyBorder="1" applyAlignment="1">
      <alignment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164" fontId="56" fillId="0" borderId="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61" fillId="0" borderId="12" xfId="0" applyFont="1" applyBorder="1" applyAlignment="1">
      <alignment horizontal="center"/>
    </xf>
    <xf numFmtId="0" fontId="56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1" fillId="0" borderId="10" xfId="0" applyFont="1" applyFill="1" applyBorder="1" applyAlignment="1">
      <alignment horizontal="left" vertical="top" wrapText="1"/>
    </xf>
    <xf numFmtId="165" fontId="11" fillId="0" borderId="10" xfId="0" applyNumberFormat="1" applyFont="1" applyFill="1" applyBorder="1" applyAlignment="1">
      <alignment horizontal="right" vertical="top"/>
    </xf>
    <xf numFmtId="0" fontId="56" fillId="0" borderId="12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8" fillId="0" borderId="0" xfId="0" applyFont="1" applyBorder="1" applyAlignment="1">
      <alignment/>
    </xf>
    <xf numFmtId="0" fontId="56" fillId="0" borderId="13" xfId="0" applyFont="1" applyBorder="1" applyAlignment="1">
      <alignment horizontal="center" vertical="distributed" wrapText="1"/>
    </xf>
    <xf numFmtId="0" fontId="56" fillId="0" borderId="14" xfId="0" applyFont="1" applyBorder="1" applyAlignment="1">
      <alignment horizontal="center" vertical="distributed" wrapText="1"/>
    </xf>
    <xf numFmtId="1" fontId="6" fillId="0" borderId="10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1" fontId="56" fillId="0" borderId="14" xfId="0" applyNumberFormat="1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 vertical="distributed"/>
    </xf>
    <xf numFmtId="0" fontId="56" fillId="0" borderId="16" xfId="0" applyFont="1" applyBorder="1" applyAlignment="1">
      <alignment horizontal="center"/>
    </xf>
    <xf numFmtId="1" fontId="56" fillId="0" borderId="17" xfId="0" applyNumberFormat="1" applyFont="1" applyBorder="1" applyAlignment="1">
      <alignment horizontal="center"/>
    </xf>
    <xf numFmtId="164" fontId="56" fillId="0" borderId="17" xfId="0" applyNumberFormat="1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62" fillId="0" borderId="18" xfId="0" applyFont="1" applyBorder="1" applyAlignment="1">
      <alignment vertical="distributed"/>
    </xf>
    <xf numFmtId="0" fontId="56" fillId="0" borderId="19" xfId="0" applyFont="1" applyBorder="1" applyAlignment="1">
      <alignment horizontal="center"/>
    </xf>
    <xf numFmtId="1" fontId="56" fillId="0" borderId="19" xfId="0" applyNumberFormat="1" applyFont="1" applyBorder="1" applyAlignment="1">
      <alignment horizontal="center"/>
    </xf>
    <xf numFmtId="1" fontId="56" fillId="0" borderId="10" xfId="0" applyNumberFormat="1" applyFont="1" applyBorder="1" applyAlignment="1">
      <alignment horizontal="center"/>
    </xf>
    <xf numFmtId="1" fontId="56" fillId="0" borderId="11" xfId="0" applyNumberFormat="1" applyFont="1" applyBorder="1" applyAlignment="1">
      <alignment horizontal="center"/>
    </xf>
    <xf numFmtId="0" fontId="62" fillId="0" borderId="15" xfId="0" applyFont="1" applyBorder="1" applyAlignment="1">
      <alignment vertical="distributed"/>
    </xf>
    <xf numFmtId="0" fontId="56" fillId="0" borderId="15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56" fillId="0" borderId="18" xfId="0" applyFont="1" applyBorder="1" applyAlignment="1">
      <alignment/>
    </xf>
    <xf numFmtId="0" fontId="56" fillId="0" borderId="20" xfId="0" applyFont="1" applyBorder="1" applyAlignment="1">
      <alignment/>
    </xf>
    <xf numFmtId="164" fontId="58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22" xfId="0" applyFont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/>
    </xf>
    <xf numFmtId="49" fontId="56" fillId="0" borderId="23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20" fillId="0" borderId="0" xfId="33" applyFont="1" applyAlignment="1">
      <alignment horizontal="center" wrapText="1"/>
      <protection/>
    </xf>
    <xf numFmtId="0" fontId="20" fillId="0" borderId="0" xfId="33" applyFont="1" applyAlignment="1">
      <alignment horizontal="center"/>
      <protection/>
    </xf>
    <xf numFmtId="0" fontId="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5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56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 wrapText="1"/>
    </xf>
    <xf numFmtId="49" fontId="56" fillId="0" borderId="19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distributed"/>
    </xf>
    <xf numFmtId="0" fontId="0" fillId="0" borderId="25" xfId="0" applyBorder="1" applyAlignment="1">
      <alignment/>
    </xf>
    <xf numFmtId="0" fontId="14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6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90" zoomScaleNormal="90" zoomScalePageLayoutView="0" workbookViewId="0" topLeftCell="A1">
      <selection activeCell="J7" sqref="J7"/>
    </sheetView>
  </sheetViews>
  <sheetFormatPr defaultColWidth="8.7109375" defaultRowHeight="15"/>
  <cols>
    <col min="1" max="1" width="23.421875" style="99" customWidth="1"/>
    <col min="2" max="2" width="63.421875" style="97" customWidth="1"/>
    <col min="3" max="3" width="14.421875" style="97" customWidth="1"/>
    <col min="4" max="4" width="15.00390625" style="97" customWidth="1"/>
    <col min="5" max="5" width="18.8515625" style="97" customWidth="1"/>
    <col min="6" max="253" width="8.7109375" style="97" customWidth="1"/>
    <col min="254" max="254" width="12.421875" style="97" customWidth="1"/>
    <col min="255" max="255" width="36.8515625" style="97" customWidth="1"/>
    <col min="256" max="16384" width="11.8515625" style="97" customWidth="1"/>
  </cols>
  <sheetData>
    <row r="1" spans="1:5" ht="35.25" customHeight="1">
      <c r="A1" s="119" t="s">
        <v>255</v>
      </c>
      <c r="B1" s="120"/>
      <c r="C1" s="120"/>
      <c r="D1" s="120"/>
      <c r="E1" s="96"/>
    </row>
    <row r="2" spans="1:4" ht="45">
      <c r="A2" s="116" t="s">
        <v>0</v>
      </c>
      <c r="B2" s="116" t="s">
        <v>1</v>
      </c>
      <c r="C2" s="117" t="s">
        <v>2</v>
      </c>
      <c r="D2" s="117" t="s">
        <v>256</v>
      </c>
    </row>
    <row r="3" spans="1:4" ht="45">
      <c r="A3" s="116" t="s">
        <v>186</v>
      </c>
      <c r="B3" s="118" t="s">
        <v>187</v>
      </c>
      <c r="C3" s="104">
        <v>5</v>
      </c>
      <c r="D3" s="104">
        <v>5</v>
      </c>
    </row>
    <row r="4" spans="1:4" ht="30">
      <c r="A4" s="116" t="s">
        <v>186</v>
      </c>
      <c r="B4" s="118" t="s">
        <v>188</v>
      </c>
      <c r="C4" s="104">
        <v>1</v>
      </c>
      <c r="D4" s="104">
        <v>1</v>
      </c>
    </row>
    <row r="5" spans="1:4" ht="45">
      <c r="A5" s="116" t="s">
        <v>186</v>
      </c>
      <c r="B5" s="118" t="s">
        <v>189</v>
      </c>
      <c r="C5" s="104">
        <v>32</v>
      </c>
      <c r="D5" s="104">
        <v>32</v>
      </c>
    </row>
    <row r="6" spans="1:4" ht="30">
      <c r="A6" s="116" t="s">
        <v>186</v>
      </c>
      <c r="B6" s="118" t="s">
        <v>190</v>
      </c>
      <c r="C6" s="104">
        <v>32</v>
      </c>
      <c r="D6" s="104">
        <v>32</v>
      </c>
    </row>
    <row r="7" spans="1:4" ht="30">
      <c r="A7" s="116" t="s">
        <v>186</v>
      </c>
      <c r="B7" s="118" t="s">
        <v>191</v>
      </c>
      <c r="C7" s="104">
        <v>1</v>
      </c>
      <c r="D7" s="104">
        <v>1</v>
      </c>
    </row>
    <row r="8" spans="1:4" ht="30">
      <c r="A8" s="116" t="s">
        <v>186</v>
      </c>
      <c r="B8" s="118" t="s">
        <v>192</v>
      </c>
      <c r="C8" s="104">
        <v>10</v>
      </c>
      <c r="D8" s="104">
        <v>10</v>
      </c>
    </row>
    <row r="9" spans="1:4" ht="30">
      <c r="A9" s="116" t="s">
        <v>186</v>
      </c>
      <c r="B9" s="118" t="s">
        <v>193</v>
      </c>
      <c r="C9" s="104">
        <v>4</v>
      </c>
      <c r="D9" s="104">
        <v>4</v>
      </c>
    </row>
    <row r="10" spans="1:4" ht="30">
      <c r="A10" s="116" t="s">
        <v>186</v>
      </c>
      <c r="B10" s="118" t="s">
        <v>194</v>
      </c>
      <c r="C10" s="104">
        <v>16</v>
      </c>
      <c r="D10" s="104">
        <v>16</v>
      </c>
    </row>
    <row r="11" spans="1:4" ht="30">
      <c r="A11" s="116" t="s">
        <v>186</v>
      </c>
      <c r="B11" s="118" t="s">
        <v>195</v>
      </c>
      <c r="C11" s="104">
        <v>1</v>
      </c>
      <c r="D11" s="104">
        <v>1</v>
      </c>
    </row>
    <row r="12" spans="1:4" ht="15">
      <c r="A12" s="116" t="s">
        <v>186</v>
      </c>
      <c r="B12" s="118" t="s">
        <v>196</v>
      </c>
      <c r="C12" s="104">
        <v>1370</v>
      </c>
      <c r="D12" s="104">
        <v>50034</v>
      </c>
    </row>
    <row r="13" spans="1:4" ht="30">
      <c r="A13" s="116" t="s">
        <v>186</v>
      </c>
      <c r="B13" s="118" t="s">
        <v>197</v>
      </c>
      <c r="C13" s="104">
        <v>2710</v>
      </c>
      <c r="D13" s="104">
        <v>2375</v>
      </c>
    </row>
    <row r="14" spans="1:4" ht="15">
      <c r="A14" s="116" t="s">
        <v>186</v>
      </c>
      <c r="B14" s="118" t="s">
        <v>198</v>
      </c>
      <c r="C14" s="104">
        <v>12200</v>
      </c>
      <c r="D14" s="104">
        <v>0</v>
      </c>
    </row>
    <row r="15" spans="1:4" ht="15">
      <c r="A15" s="116" t="s">
        <v>186</v>
      </c>
      <c r="B15" s="118" t="s">
        <v>199</v>
      </c>
      <c r="C15" s="104">
        <v>1019</v>
      </c>
      <c r="D15" s="104">
        <v>53</v>
      </c>
    </row>
    <row r="16" spans="1:4" ht="15">
      <c r="A16" s="116" t="s">
        <v>186</v>
      </c>
      <c r="B16" s="118" t="s">
        <v>200</v>
      </c>
      <c r="C16" s="104"/>
      <c r="D16" s="104">
        <v>252</v>
      </c>
    </row>
    <row r="17" spans="1:4" ht="15">
      <c r="A17" s="116" t="s">
        <v>186</v>
      </c>
      <c r="B17" s="118" t="s">
        <v>201</v>
      </c>
      <c r="C17" s="104">
        <v>5000</v>
      </c>
      <c r="D17" s="104">
        <v>2313812</v>
      </c>
    </row>
    <row r="18" spans="1:4" ht="15">
      <c r="A18" s="116" t="s">
        <v>186</v>
      </c>
      <c r="B18" s="118" t="s">
        <v>202</v>
      </c>
      <c r="C18" s="104">
        <v>1500</v>
      </c>
      <c r="D18" s="104">
        <v>75921</v>
      </c>
    </row>
    <row r="19" spans="1:4" ht="15">
      <c r="A19" s="116" t="s">
        <v>186</v>
      </c>
      <c r="B19" s="118" t="s">
        <v>203</v>
      </c>
      <c r="C19" s="104">
        <v>280</v>
      </c>
      <c r="D19" s="104">
        <v>2946</v>
      </c>
    </row>
    <row r="20" spans="1:4" ht="15">
      <c r="A20" s="116" t="s">
        <v>186</v>
      </c>
      <c r="B20" s="118" t="s">
        <v>204</v>
      </c>
      <c r="C20" s="104">
        <v>6210</v>
      </c>
      <c r="D20" s="104">
        <v>16151</v>
      </c>
    </row>
    <row r="21" spans="1:4" ht="15">
      <c r="A21" s="116" t="s">
        <v>186</v>
      </c>
      <c r="B21" s="118" t="s">
        <v>205</v>
      </c>
      <c r="C21" s="104">
        <v>3140</v>
      </c>
      <c r="D21" s="104">
        <v>52</v>
      </c>
    </row>
    <row r="22" spans="1:4" ht="15">
      <c r="A22" s="116" t="s">
        <v>186</v>
      </c>
      <c r="B22" s="118" t="s">
        <v>206</v>
      </c>
      <c r="C22" s="104">
        <v>1185</v>
      </c>
      <c r="D22" s="104">
        <v>54</v>
      </c>
    </row>
    <row r="23" spans="1:4" ht="15">
      <c r="A23" s="116" t="s">
        <v>186</v>
      </c>
      <c r="B23" s="118" t="s">
        <v>207</v>
      </c>
      <c r="C23" s="104">
        <v>50774</v>
      </c>
      <c r="D23" s="104">
        <v>10104</v>
      </c>
    </row>
    <row r="24" spans="1:4" ht="30">
      <c r="A24" s="116" t="s">
        <v>186</v>
      </c>
      <c r="B24" s="118" t="s">
        <v>208</v>
      </c>
      <c r="C24" s="104"/>
      <c r="D24" s="104">
        <v>111300</v>
      </c>
    </row>
    <row r="25" spans="1:4" ht="30">
      <c r="A25" s="116" t="s">
        <v>186</v>
      </c>
      <c r="B25" s="118" t="s">
        <v>209</v>
      </c>
      <c r="C25" s="104"/>
      <c r="D25" s="104">
        <v>73800</v>
      </c>
    </row>
    <row r="26" spans="1:4" ht="15">
      <c r="A26" s="116" t="s">
        <v>186</v>
      </c>
      <c r="B26" s="118" t="s">
        <v>210</v>
      </c>
      <c r="C26" s="104"/>
      <c r="D26" s="104">
        <v>54100</v>
      </c>
    </row>
    <row r="27" spans="1:4" ht="15">
      <c r="A27" s="116" t="s">
        <v>186</v>
      </c>
      <c r="B27" s="118" t="s">
        <v>211</v>
      </c>
      <c r="C27" s="104"/>
      <c r="D27" s="104">
        <v>40520</v>
      </c>
    </row>
    <row r="28" spans="1:4" ht="15">
      <c r="A28" s="116" t="s">
        <v>186</v>
      </c>
      <c r="B28" s="118" t="s">
        <v>212</v>
      </c>
      <c r="C28" s="104">
        <v>29126</v>
      </c>
      <c r="D28" s="104">
        <v>20546</v>
      </c>
    </row>
    <row r="29" spans="1:4" ht="15">
      <c r="A29" s="116" t="s">
        <v>186</v>
      </c>
      <c r="B29" s="118" t="s">
        <v>213</v>
      </c>
      <c r="C29" s="104">
        <v>485</v>
      </c>
      <c r="D29" s="104">
        <v>0</v>
      </c>
    </row>
    <row r="30" spans="1:4" ht="15">
      <c r="A30" s="116" t="s">
        <v>186</v>
      </c>
      <c r="B30" s="118" t="s">
        <v>214</v>
      </c>
      <c r="C30" s="104"/>
      <c r="D30" s="104">
        <v>81050</v>
      </c>
    </row>
    <row r="31" spans="1:4" ht="15">
      <c r="A31" s="116" t="s">
        <v>186</v>
      </c>
      <c r="B31" s="118" t="s">
        <v>215</v>
      </c>
      <c r="C31" s="104">
        <v>32100</v>
      </c>
      <c r="D31" s="104">
        <v>628714</v>
      </c>
    </row>
    <row r="32" spans="1:4" ht="15">
      <c r="A32" s="116" t="s">
        <v>186</v>
      </c>
      <c r="B32" s="118" t="s">
        <v>216</v>
      </c>
      <c r="C32" s="104"/>
      <c r="D32" s="104">
        <v>590800</v>
      </c>
    </row>
    <row r="33" spans="1:4" ht="15">
      <c r="A33" s="116" t="s">
        <v>186</v>
      </c>
      <c r="B33" s="118" t="s">
        <v>217</v>
      </c>
      <c r="C33" s="104">
        <v>10600</v>
      </c>
      <c r="D33" s="104">
        <v>65000</v>
      </c>
    </row>
    <row r="34" spans="1:4" ht="15">
      <c r="A34" s="116" t="s">
        <v>186</v>
      </c>
      <c r="B34" s="118" t="s">
        <v>218</v>
      </c>
      <c r="C34" s="104">
        <v>103600</v>
      </c>
      <c r="D34" s="104">
        <v>609230</v>
      </c>
    </row>
    <row r="35" spans="1:4" ht="15">
      <c r="A35" s="116" t="s">
        <v>186</v>
      </c>
      <c r="B35" s="118" t="s">
        <v>219</v>
      </c>
      <c r="C35" s="104">
        <v>43359.6</v>
      </c>
      <c r="D35" s="104">
        <v>44872.02</v>
      </c>
    </row>
    <row r="36" spans="1:4" ht="15">
      <c r="A36" s="116" t="s">
        <v>186</v>
      </c>
      <c r="B36" s="118" t="s">
        <v>220</v>
      </c>
      <c r="C36" s="104"/>
      <c r="D36" s="104">
        <v>52800</v>
      </c>
    </row>
    <row r="37" spans="1:4" ht="15">
      <c r="A37" s="116" t="s">
        <v>186</v>
      </c>
      <c r="B37" s="118" t="s">
        <v>221</v>
      </c>
      <c r="C37" s="104">
        <v>20736</v>
      </c>
      <c r="D37" s="104">
        <v>145092</v>
      </c>
    </row>
    <row r="38" spans="1:4" ht="15">
      <c r="A38" s="116" t="s">
        <v>186</v>
      </c>
      <c r="B38" s="118" t="s">
        <v>222</v>
      </c>
      <c r="C38" s="104"/>
      <c r="D38" s="104">
        <v>94400</v>
      </c>
    </row>
    <row r="39" spans="1:4" ht="15">
      <c r="A39" s="116" t="s">
        <v>186</v>
      </c>
      <c r="B39" s="118" t="s">
        <v>42</v>
      </c>
      <c r="C39" s="104">
        <v>1660</v>
      </c>
      <c r="D39" s="104">
        <v>0</v>
      </c>
    </row>
    <row r="40" spans="1:4" ht="15">
      <c r="A40" s="116" t="s">
        <v>186</v>
      </c>
      <c r="B40" s="118" t="s">
        <v>223</v>
      </c>
      <c r="C40" s="104"/>
      <c r="D40" s="104">
        <v>1770</v>
      </c>
    </row>
    <row r="41" spans="1:4" ht="15">
      <c r="A41" s="116" t="s">
        <v>186</v>
      </c>
      <c r="B41" s="118" t="s">
        <v>224</v>
      </c>
      <c r="C41" s="104">
        <v>3160</v>
      </c>
      <c r="D41" s="104">
        <v>0</v>
      </c>
    </row>
    <row r="42" spans="1:4" ht="15">
      <c r="A42" s="116" t="s">
        <v>186</v>
      </c>
      <c r="B42" s="118" t="s">
        <v>119</v>
      </c>
      <c r="C42" s="104">
        <v>27400</v>
      </c>
      <c r="D42" s="104">
        <v>0</v>
      </c>
    </row>
    <row r="43" spans="1:4" ht="15">
      <c r="A43" s="116" t="s">
        <v>186</v>
      </c>
      <c r="B43" s="118" t="s">
        <v>225</v>
      </c>
      <c r="C43" s="104"/>
      <c r="D43" s="104">
        <v>29300</v>
      </c>
    </row>
    <row r="44" spans="1:4" ht="15">
      <c r="A44" s="116" t="s">
        <v>186</v>
      </c>
      <c r="B44" s="118" t="s">
        <v>226</v>
      </c>
      <c r="C44" s="104"/>
      <c r="D44" s="104">
        <v>4630</v>
      </c>
    </row>
    <row r="45" spans="1:4" ht="15">
      <c r="A45" s="116" t="s">
        <v>186</v>
      </c>
      <c r="B45" s="118" t="s">
        <v>227</v>
      </c>
      <c r="C45" s="104"/>
      <c r="D45" s="104">
        <v>5140</v>
      </c>
    </row>
    <row r="46" spans="1:4" ht="15">
      <c r="A46" s="116" t="s">
        <v>186</v>
      </c>
      <c r="B46" s="118" t="s">
        <v>228</v>
      </c>
      <c r="C46" s="104">
        <v>3560</v>
      </c>
      <c r="D46" s="104">
        <v>38948</v>
      </c>
    </row>
    <row r="47" spans="1:4" ht="15">
      <c r="A47" s="116" t="s">
        <v>186</v>
      </c>
      <c r="B47" s="118" t="s">
        <v>229</v>
      </c>
      <c r="C47" s="104">
        <v>16406</v>
      </c>
      <c r="D47" s="104">
        <v>524</v>
      </c>
    </row>
    <row r="48" spans="3:4" ht="15">
      <c r="C48" s="97">
        <f>SUM(C3:C47)</f>
        <v>377682.6</v>
      </c>
      <c r="D48" s="97">
        <f>SUM(D3:D47)</f>
        <v>5164392.02</v>
      </c>
    </row>
    <row r="51" spans="1:4" ht="15">
      <c r="A51" s="94" t="s">
        <v>108</v>
      </c>
      <c r="D51" s="95" t="s">
        <v>230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1" spans="1:5" ht="53.25" customHeight="1">
      <c r="A1" s="122" t="s">
        <v>110</v>
      </c>
      <c r="B1" s="122"/>
      <c r="C1" s="122"/>
      <c r="D1" s="122"/>
      <c r="E1" s="23"/>
    </row>
    <row r="2" spans="1:4" ht="15.75" customHeight="1" thickBot="1">
      <c r="A2" s="2"/>
      <c r="B2" s="2"/>
      <c r="C2" s="2"/>
      <c r="D2" s="2"/>
    </row>
    <row r="3" spans="1:4" ht="48.75" customHeight="1">
      <c r="A3" s="24" t="s">
        <v>0</v>
      </c>
      <c r="B3" s="24" t="s">
        <v>1</v>
      </c>
      <c r="C3" s="25" t="s">
        <v>2</v>
      </c>
      <c r="D3" s="41" t="s">
        <v>256</v>
      </c>
    </row>
    <row r="4" spans="1:4" ht="32.25" customHeight="1">
      <c r="A4" s="26" t="s">
        <v>111</v>
      </c>
      <c r="B4" s="28" t="s">
        <v>112</v>
      </c>
      <c r="C4" s="28">
        <v>5310</v>
      </c>
      <c r="D4" s="28">
        <v>274</v>
      </c>
    </row>
    <row r="5" spans="1:4" ht="20.25" customHeight="1">
      <c r="A5" s="28"/>
      <c r="B5" s="28" t="s">
        <v>21</v>
      </c>
      <c r="C5" s="28">
        <v>920</v>
      </c>
      <c r="D5" s="28">
        <v>79</v>
      </c>
    </row>
    <row r="6" spans="1:4" ht="19.5" customHeight="1">
      <c r="A6" s="28"/>
      <c r="B6" s="28" t="s">
        <v>113</v>
      </c>
      <c r="C6" s="28">
        <v>210</v>
      </c>
      <c r="D6" s="28">
        <v>34</v>
      </c>
    </row>
    <row r="7" spans="1:4" ht="19.5" customHeight="1">
      <c r="A7" s="28"/>
      <c r="B7" s="28" t="s">
        <v>114</v>
      </c>
      <c r="C7" s="28">
        <v>1290</v>
      </c>
      <c r="D7" s="28">
        <v>493</v>
      </c>
    </row>
    <row r="8" spans="1:4" ht="19.5" customHeight="1">
      <c r="A8" s="28"/>
      <c r="B8" s="28" t="s">
        <v>29</v>
      </c>
      <c r="C8" s="28">
        <v>22000</v>
      </c>
      <c r="D8" s="28">
        <v>3264</v>
      </c>
    </row>
    <row r="9" spans="1:4" ht="19.5" customHeight="1">
      <c r="A9" s="28"/>
      <c r="B9" s="28" t="s">
        <v>115</v>
      </c>
      <c r="C9" s="28">
        <v>4810</v>
      </c>
      <c r="D9" s="28">
        <v>864</v>
      </c>
    </row>
    <row r="10" spans="1:4" ht="19.5" customHeight="1">
      <c r="A10" s="28"/>
      <c r="B10" s="28" t="s">
        <v>36</v>
      </c>
      <c r="C10" s="28">
        <v>6000</v>
      </c>
      <c r="D10" s="28">
        <v>2199</v>
      </c>
    </row>
    <row r="11" spans="1:4" ht="19.5" customHeight="1">
      <c r="A11" s="28"/>
      <c r="B11" s="28" t="s">
        <v>71</v>
      </c>
      <c r="C11" s="28">
        <v>11260.8</v>
      </c>
      <c r="D11" s="28">
        <v>385.5</v>
      </c>
    </row>
    <row r="12" spans="1:4" ht="19.5" customHeight="1">
      <c r="A12" s="28"/>
      <c r="B12" s="28" t="s">
        <v>116</v>
      </c>
      <c r="C12" s="28">
        <v>7000</v>
      </c>
      <c r="D12" s="28">
        <v>3777</v>
      </c>
    </row>
    <row r="13" spans="1:4" ht="19.5" customHeight="1">
      <c r="A13" s="28"/>
      <c r="B13" s="28" t="s">
        <v>117</v>
      </c>
      <c r="C13" s="28">
        <v>500</v>
      </c>
      <c r="D13" s="28">
        <v>285</v>
      </c>
    </row>
    <row r="14" spans="1:4" ht="19.5" customHeight="1">
      <c r="A14" s="28"/>
      <c r="B14" s="28" t="s">
        <v>118</v>
      </c>
      <c r="C14" s="28">
        <v>500</v>
      </c>
      <c r="D14" s="28">
        <v>20</v>
      </c>
    </row>
    <row r="15" spans="1:4" ht="15.75">
      <c r="A15" s="6"/>
      <c r="B15" s="63" t="s">
        <v>106</v>
      </c>
      <c r="C15" s="64">
        <v>3000</v>
      </c>
      <c r="D15" s="64">
        <v>2331</v>
      </c>
    </row>
    <row r="16" spans="1:4" ht="15.75">
      <c r="A16" s="6"/>
      <c r="B16" s="63" t="s">
        <v>119</v>
      </c>
      <c r="C16" s="64">
        <v>1000</v>
      </c>
      <c r="D16" s="64">
        <v>0</v>
      </c>
    </row>
    <row r="17" spans="1:4" ht="15.75">
      <c r="A17" s="6"/>
      <c r="B17" s="63" t="s">
        <v>120</v>
      </c>
      <c r="C17" s="64">
        <v>700</v>
      </c>
      <c r="D17" s="64">
        <v>0</v>
      </c>
    </row>
    <row r="18" spans="1:4" ht="15.75">
      <c r="A18" s="6"/>
      <c r="B18" s="63" t="s">
        <v>121</v>
      </c>
      <c r="C18" s="64">
        <v>690</v>
      </c>
      <c r="D18" s="64">
        <v>120</v>
      </c>
    </row>
    <row r="19" spans="1:4" ht="15.75">
      <c r="A19" s="6"/>
      <c r="B19" s="63" t="s">
        <v>31</v>
      </c>
      <c r="C19" s="64">
        <v>4000</v>
      </c>
      <c r="D19" s="64">
        <v>0</v>
      </c>
    </row>
    <row r="20" spans="1:4" ht="15.75">
      <c r="A20" s="6"/>
      <c r="B20" s="63" t="s">
        <v>122</v>
      </c>
      <c r="C20" s="64">
        <v>450</v>
      </c>
      <c r="D20" s="64">
        <v>0</v>
      </c>
    </row>
    <row r="22" spans="1:4" ht="15.75">
      <c r="A22" s="29" t="s">
        <v>123</v>
      </c>
      <c r="B22" s="29"/>
      <c r="C22" s="29"/>
      <c r="D22" s="29"/>
    </row>
    <row r="23" ht="15">
      <c r="B23" t="s">
        <v>13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30"/>
  <sheetViews>
    <sheetView zoomScale="80" zoomScaleNormal="80" zoomScalePageLayoutView="0" workbookViewId="0" topLeftCell="A1">
      <selection activeCell="B5" sqref="B5:D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1" ht="1.5" customHeight="1"/>
    <row r="2" ht="23.25" customHeight="1" hidden="1"/>
    <row r="3" spans="1:5" ht="76.5" customHeight="1">
      <c r="A3" s="122" t="s">
        <v>110</v>
      </c>
      <c r="B3" s="122"/>
      <c r="C3" s="122"/>
      <c r="D3" s="122"/>
      <c r="E3" s="23"/>
    </row>
    <row r="4" spans="1:4" ht="30" customHeight="1" thickBot="1">
      <c r="A4" s="2"/>
      <c r="B4" s="2"/>
      <c r="C4" s="2"/>
      <c r="D4" s="2"/>
    </row>
    <row r="5" spans="1:4" ht="48.75" customHeight="1">
      <c r="A5" s="24" t="s">
        <v>0</v>
      </c>
      <c r="B5" s="24" t="s">
        <v>1</v>
      </c>
      <c r="C5" s="25" t="s">
        <v>2</v>
      </c>
      <c r="D5" s="41" t="s">
        <v>256</v>
      </c>
    </row>
    <row r="6" spans="1:4" ht="35.25" customHeight="1">
      <c r="A6" s="141" t="s">
        <v>164</v>
      </c>
      <c r="B6" s="84" t="s">
        <v>165</v>
      </c>
      <c r="C6" s="84">
        <v>6000</v>
      </c>
      <c r="D6" s="84">
        <v>4640</v>
      </c>
    </row>
    <row r="7" spans="1:4" ht="26.25" customHeight="1">
      <c r="A7" s="142"/>
      <c r="B7" s="84" t="s">
        <v>166</v>
      </c>
      <c r="C7" s="84">
        <v>5000</v>
      </c>
      <c r="D7" s="84">
        <v>2450</v>
      </c>
    </row>
    <row r="8" spans="1:4" ht="18.75" customHeight="1">
      <c r="A8" s="142"/>
      <c r="B8" s="84" t="s">
        <v>167</v>
      </c>
      <c r="C8" s="84">
        <v>11000</v>
      </c>
      <c r="D8" s="84">
        <v>3729</v>
      </c>
    </row>
    <row r="9" spans="1:4" ht="19.5" customHeight="1">
      <c r="A9" s="142"/>
      <c r="B9" s="84" t="s">
        <v>168</v>
      </c>
      <c r="C9" s="84">
        <v>4680</v>
      </c>
      <c r="D9" s="84">
        <v>339</v>
      </c>
    </row>
    <row r="10" spans="1:4" ht="18.75" customHeight="1">
      <c r="A10" s="142"/>
      <c r="B10" s="84" t="s">
        <v>169</v>
      </c>
      <c r="C10" s="84">
        <v>4000</v>
      </c>
      <c r="D10" s="84">
        <v>2268</v>
      </c>
    </row>
    <row r="11" spans="1:4" ht="21" customHeight="1">
      <c r="A11" s="142"/>
      <c r="B11" s="84" t="s">
        <v>170</v>
      </c>
      <c r="C11" s="84">
        <v>11260.8</v>
      </c>
      <c r="D11" s="84">
        <v>3411.36</v>
      </c>
    </row>
    <row r="12" spans="1:4" ht="20.25" customHeight="1">
      <c r="A12" s="142"/>
      <c r="B12" s="84" t="s">
        <v>171</v>
      </c>
      <c r="C12" s="84">
        <v>60</v>
      </c>
      <c r="D12" s="84"/>
    </row>
    <row r="13" spans="1:4" ht="17.25" customHeight="1">
      <c r="A13" s="142"/>
      <c r="B13" s="84"/>
      <c r="C13" s="84"/>
      <c r="D13" s="84"/>
    </row>
    <row r="14" spans="1:4" ht="22.5" customHeight="1">
      <c r="A14" s="142"/>
      <c r="B14" s="84" t="s">
        <v>172</v>
      </c>
      <c r="C14" s="84">
        <v>510</v>
      </c>
      <c r="D14" s="84">
        <v>45</v>
      </c>
    </row>
    <row r="15" spans="1:4" ht="24" customHeight="1">
      <c r="A15" s="142"/>
      <c r="B15" s="84" t="s">
        <v>173</v>
      </c>
      <c r="C15" s="84">
        <v>3030</v>
      </c>
      <c r="D15" s="84">
        <v>357</v>
      </c>
    </row>
    <row r="16" spans="1:4" ht="15.75">
      <c r="A16" s="142"/>
      <c r="B16" s="84" t="s">
        <v>174</v>
      </c>
      <c r="C16" s="84">
        <v>740</v>
      </c>
      <c r="D16" s="84">
        <v>148</v>
      </c>
    </row>
    <row r="17" spans="1:4" ht="15.75">
      <c r="A17" s="142"/>
      <c r="B17" s="84" t="s">
        <v>175</v>
      </c>
      <c r="C17" s="84">
        <v>420</v>
      </c>
      <c r="D17" s="84"/>
    </row>
    <row r="18" spans="1:4" ht="15.75">
      <c r="A18" s="142"/>
      <c r="B18" s="84" t="s">
        <v>176</v>
      </c>
      <c r="C18" s="84">
        <v>960</v>
      </c>
      <c r="D18" s="84"/>
    </row>
    <row r="19" spans="1:4" ht="15.75">
      <c r="A19" s="142"/>
      <c r="B19" s="84" t="s">
        <v>177</v>
      </c>
      <c r="C19" s="84">
        <v>25000</v>
      </c>
      <c r="D19" s="84"/>
    </row>
    <row r="20" spans="1:4" ht="15.75">
      <c r="A20" s="142"/>
      <c r="B20" s="84" t="s">
        <v>178</v>
      </c>
      <c r="C20" s="84">
        <v>900</v>
      </c>
      <c r="D20" s="84"/>
    </row>
    <row r="21" spans="1:4" ht="15.75">
      <c r="A21" s="142"/>
      <c r="B21" s="86"/>
      <c r="C21" s="86"/>
      <c r="D21" s="86"/>
    </row>
    <row r="22" spans="1:4" ht="15.75">
      <c r="A22" s="142"/>
      <c r="B22" s="85"/>
      <c r="C22" s="87"/>
      <c r="D22" s="87"/>
    </row>
    <row r="23" spans="1:4" ht="15.75">
      <c r="A23" s="142"/>
      <c r="B23" s="24"/>
      <c r="C23" s="25"/>
      <c r="D23" s="25"/>
    </row>
    <row r="24" spans="1:4" ht="15.75">
      <c r="A24" s="142"/>
      <c r="B24" s="24"/>
      <c r="C24" s="25"/>
      <c r="D24" s="25"/>
    </row>
    <row r="25" spans="1:4" ht="15.75">
      <c r="A25" s="142"/>
      <c r="B25" s="24"/>
      <c r="C25" s="25"/>
      <c r="D25" s="25"/>
    </row>
    <row r="26" spans="1:4" ht="15.75">
      <c r="A26" s="143"/>
      <c r="B26" s="28"/>
      <c r="C26" s="28"/>
      <c r="D26" s="28"/>
    </row>
    <row r="29" spans="1:4" ht="15.75">
      <c r="A29" s="29" t="s">
        <v>179</v>
      </c>
      <c r="B29" s="29"/>
      <c r="C29" s="29"/>
      <c r="D29" s="29"/>
    </row>
    <row r="30" ht="15">
      <c r="B30" t="s">
        <v>13</v>
      </c>
    </row>
  </sheetData>
  <sheetProtection/>
  <mergeCells count="2">
    <mergeCell ref="A3:D3"/>
    <mergeCell ref="A6:A2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41.00390625" style="0" customWidth="1"/>
    <col min="2" max="2" width="33.5742187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1" spans="1:5" ht="45.75" customHeight="1" thickBot="1">
      <c r="A1" s="144" t="s">
        <v>14</v>
      </c>
      <c r="B1" s="145"/>
      <c r="C1" s="145"/>
      <c r="D1" s="145"/>
      <c r="E1" s="92"/>
    </row>
    <row r="2" spans="1:4" ht="48.75" customHeight="1">
      <c r="A2" s="3" t="s">
        <v>0</v>
      </c>
      <c r="B2" s="24" t="s">
        <v>1</v>
      </c>
      <c r="C2" s="25" t="s">
        <v>2</v>
      </c>
      <c r="D2" s="41" t="s">
        <v>256</v>
      </c>
    </row>
    <row r="3" spans="1:4" ht="19.5" customHeight="1">
      <c r="A3" s="5" t="s">
        <v>239</v>
      </c>
      <c r="B3" s="5" t="s">
        <v>240</v>
      </c>
      <c r="C3" s="5">
        <v>1000</v>
      </c>
      <c r="D3" s="5">
        <v>762</v>
      </c>
    </row>
    <row r="4" spans="1:4" ht="20.25" customHeight="1">
      <c r="A4" s="5" t="s">
        <v>241</v>
      </c>
      <c r="B4" s="5" t="s">
        <v>242</v>
      </c>
      <c r="C4" s="5">
        <v>1200</v>
      </c>
      <c r="D4" s="5">
        <v>0</v>
      </c>
    </row>
    <row r="5" spans="1:4" ht="20.25" customHeight="1">
      <c r="A5" s="5"/>
      <c r="B5" s="5" t="s">
        <v>243</v>
      </c>
      <c r="C5" s="5">
        <v>0</v>
      </c>
      <c r="D5" s="5">
        <v>0</v>
      </c>
    </row>
    <row r="6" spans="1:4" ht="20.25" customHeight="1">
      <c r="A6" s="5"/>
      <c r="B6" s="5" t="s">
        <v>244</v>
      </c>
      <c r="C6" s="5">
        <v>2000</v>
      </c>
      <c r="D6" s="5">
        <v>700</v>
      </c>
    </row>
    <row r="7" spans="1:4" ht="20.25" customHeight="1">
      <c r="A7" s="5"/>
      <c r="B7" s="5" t="s">
        <v>10</v>
      </c>
      <c r="C7" s="5">
        <v>1930</v>
      </c>
      <c r="D7" s="5">
        <v>320</v>
      </c>
    </row>
    <row r="8" spans="1:4" ht="20.25" customHeight="1">
      <c r="A8" s="5"/>
      <c r="B8" s="5" t="s">
        <v>245</v>
      </c>
      <c r="C8" s="5">
        <v>1400</v>
      </c>
      <c r="D8" s="5">
        <v>0</v>
      </c>
    </row>
    <row r="9" spans="1:4" ht="20.25" customHeight="1">
      <c r="A9" s="5"/>
      <c r="B9" s="5" t="s">
        <v>71</v>
      </c>
      <c r="C9" s="5">
        <v>10979.28</v>
      </c>
      <c r="D9" s="5">
        <v>3036</v>
      </c>
    </row>
    <row r="10" spans="1:4" ht="20.25" customHeight="1">
      <c r="A10" s="5"/>
      <c r="B10" s="5" t="s">
        <v>152</v>
      </c>
      <c r="C10" s="5">
        <v>1000</v>
      </c>
      <c r="D10" s="5">
        <v>400</v>
      </c>
    </row>
    <row r="11" spans="1:4" ht="20.25" customHeight="1">
      <c r="A11" s="5"/>
      <c r="B11" s="5" t="s">
        <v>246</v>
      </c>
      <c r="C11" s="5">
        <v>3390</v>
      </c>
      <c r="D11" s="5">
        <v>910</v>
      </c>
    </row>
    <row r="12" spans="1:4" ht="20.25" customHeight="1">
      <c r="A12" s="5"/>
      <c r="B12" s="5" t="s">
        <v>247</v>
      </c>
      <c r="C12" s="5">
        <v>300</v>
      </c>
      <c r="D12" s="5">
        <v>0</v>
      </c>
    </row>
    <row r="13" spans="1:4" ht="20.25" customHeight="1">
      <c r="A13" s="5"/>
      <c r="B13" s="5" t="s">
        <v>248</v>
      </c>
      <c r="C13" s="5">
        <v>165</v>
      </c>
      <c r="D13" s="5">
        <v>0</v>
      </c>
    </row>
    <row r="14" spans="1:4" ht="20.25" customHeight="1">
      <c r="A14" s="5"/>
      <c r="B14" s="5" t="s">
        <v>249</v>
      </c>
      <c r="C14" s="5">
        <v>685</v>
      </c>
      <c r="D14" s="5">
        <v>200</v>
      </c>
    </row>
    <row r="15" spans="1:4" ht="15.75">
      <c r="A15" s="5"/>
      <c r="B15" s="5" t="s">
        <v>250</v>
      </c>
      <c r="C15" s="5">
        <v>205</v>
      </c>
      <c r="D15" s="5">
        <v>160</v>
      </c>
    </row>
    <row r="16" spans="1:4" ht="15.75">
      <c r="A16" s="5"/>
      <c r="B16" s="5" t="s">
        <v>251</v>
      </c>
      <c r="C16" s="5">
        <v>375</v>
      </c>
      <c r="D16" s="5">
        <v>0</v>
      </c>
    </row>
    <row r="17" spans="1:4" ht="15.75">
      <c r="A17" s="5"/>
      <c r="B17" s="5" t="s">
        <v>252</v>
      </c>
      <c r="C17" s="5">
        <v>10000</v>
      </c>
      <c r="D17" s="5">
        <v>2970</v>
      </c>
    </row>
    <row r="18" spans="1:4" ht="15.75">
      <c r="A18" s="5"/>
      <c r="B18" s="5" t="s">
        <v>253</v>
      </c>
      <c r="C18" s="5">
        <v>278</v>
      </c>
      <c r="D18" s="5">
        <v>103</v>
      </c>
    </row>
    <row r="19" spans="1:4" ht="15.75">
      <c r="A19" s="5"/>
      <c r="B19" s="5" t="s">
        <v>254</v>
      </c>
      <c r="C19" s="5">
        <v>476</v>
      </c>
      <c r="D19" s="5">
        <v>0</v>
      </c>
    </row>
    <row r="20" spans="1:4" ht="15.75">
      <c r="A20" s="15"/>
      <c r="B20" s="15"/>
      <c r="C20" s="15"/>
      <c r="D20" s="15"/>
    </row>
    <row r="21" spans="1:4" ht="15.75">
      <c r="A21" s="15"/>
      <c r="B21" s="15"/>
      <c r="C21" s="15"/>
      <c r="D21" s="15"/>
    </row>
    <row r="23" spans="1:4" ht="15.75">
      <c r="A23" s="7" t="s">
        <v>12</v>
      </c>
      <c r="B23" s="7"/>
      <c r="C23" s="7"/>
      <c r="D23" s="7"/>
    </row>
    <row r="24" ht="15">
      <c r="B24" t="s">
        <v>13</v>
      </c>
    </row>
    <row r="27" ht="15">
      <c r="B27" t="s">
        <v>13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1" spans="1:5" ht="35.25" customHeight="1">
      <c r="A1" s="121" t="s">
        <v>180</v>
      </c>
      <c r="B1" s="122"/>
      <c r="C1" s="122"/>
      <c r="D1" s="122"/>
      <c r="E1" s="1"/>
    </row>
    <row r="2" spans="1:4" ht="13.5" customHeight="1" thickBot="1">
      <c r="A2" s="2"/>
      <c r="B2" s="2"/>
      <c r="C2" s="2"/>
      <c r="D2" s="2"/>
    </row>
    <row r="3" spans="1:4" ht="48.75" customHeight="1">
      <c r="A3" s="3" t="s">
        <v>0</v>
      </c>
      <c r="B3" s="3" t="s">
        <v>1</v>
      </c>
      <c r="C3" s="25" t="s">
        <v>2</v>
      </c>
      <c r="D3" s="41" t="s">
        <v>256</v>
      </c>
    </row>
    <row r="4" spans="1:4" ht="36.75" customHeight="1">
      <c r="A4" s="83" t="s">
        <v>181</v>
      </c>
      <c r="B4" s="5" t="s">
        <v>182</v>
      </c>
      <c r="C4" s="5">
        <v>5000</v>
      </c>
      <c r="D4" s="5">
        <v>49.37</v>
      </c>
    </row>
    <row r="5" spans="1:4" ht="20.25" customHeight="1">
      <c r="A5" s="5"/>
      <c r="B5" s="5" t="s">
        <v>183</v>
      </c>
      <c r="C5" s="5">
        <v>1000</v>
      </c>
      <c r="D5" s="5">
        <v>828</v>
      </c>
    </row>
    <row r="6" spans="1:4" ht="19.5" customHeight="1">
      <c r="A6" s="5"/>
      <c r="B6" s="5" t="s">
        <v>184</v>
      </c>
      <c r="C6" s="88">
        <v>10</v>
      </c>
      <c r="D6" s="88">
        <v>3</v>
      </c>
    </row>
    <row r="7" spans="1:4" ht="18.75" customHeight="1">
      <c r="A7" s="5"/>
      <c r="B7" s="5"/>
      <c r="C7" s="5"/>
      <c r="D7" s="5"/>
    </row>
    <row r="10" spans="1:4" ht="15.75">
      <c r="A10" s="7" t="s">
        <v>12</v>
      </c>
      <c r="B10" s="7"/>
      <c r="C10" s="7"/>
      <c r="D10" s="7" t="s">
        <v>185</v>
      </c>
    </row>
    <row r="11" ht="15">
      <c r="B11" t="s">
        <v>13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1.00390625" style="0" customWidth="1"/>
    <col min="2" max="2" width="35.421875" style="0" customWidth="1"/>
    <col min="3" max="3" width="16.7109375" style="13" customWidth="1"/>
    <col min="4" max="4" width="30.57421875" style="13" customWidth="1"/>
    <col min="5" max="5" width="18.8515625" style="0" customWidth="1"/>
  </cols>
  <sheetData>
    <row r="1" spans="1:5" ht="51.75" customHeight="1">
      <c r="A1" s="121" t="s">
        <v>14</v>
      </c>
      <c r="B1" s="122"/>
      <c r="C1" s="122"/>
      <c r="D1" s="122"/>
      <c r="E1" s="23"/>
    </row>
    <row r="2" spans="1:4" ht="9.75" customHeight="1" thickBot="1">
      <c r="A2" s="2"/>
      <c r="B2" s="2"/>
      <c r="C2" s="101"/>
      <c r="D2" s="101"/>
    </row>
    <row r="3" spans="1:4" ht="48.75" customHeight="1">
      <c r="A3" s="24" t="s">
        <v>0</v>
      </c>
      <c r="B3" s="3" t="s">
        <v>1</v>
      </c>
      <c r="C3" s="25" t="s">
        <v>2</v>
      </c>
      <c r="D3" s="41" t="s">
        <v>256</v>
      </c>
    </row>
    <row r="4" spans="1:4" ht="34.5" customHeight="1">
      <c r="A4" s="146" t="s">
        <v>49</v>
      </c>
      <c r="B4" s="27" t="s">
        <v>50</v>
      </c>
      <c r="C4" s="34">
        <v>30000</v>
      </c>
      <c r="D4" s="34">
        <v>11653.5</v>
      </c>
    </row>
    <row r="5" spans="1:4" ht="20.25" customHeight="1">
      <c r="A5" s="124"/>
      <c r="B5" s="27" t="s">
        <v>51</v>
      </c>
      <c r="C5" s="34"/>
      <c r="D5" s="34">
        <v>0</v>
      </c>
    </row>
    <row r="6" spans="1:4" ht="19.5" customHeight="1">
      <c r="A6" s="124"/>
      <c r="B6" s="27" t="s">
        <v>25</v>
      </c>
      <c r="C6" s="34">
        <v>1000</v>
      </c>
      <c r="D6" s="34">
        <v>1000</v>
      </c>
    </row>
    <row r="7" spans="1:4" ht="19.5" customHeight="1">
      <c r="A7" s="124"/>
      <c r="B7" s="27" t="s">
        <v>52</v>
      </c>
      <c r="C7" s="34">
        <v>0</v>
      </c>
      <c r="D7" s="34">
        <v>0</v>
      </c>
    </row>
    <row r="8" spans="1:4" ht="18.75" customHeight="1">
      <c r="A8" s="125"/>
      <c r="B8" s="27" t="s">
        <v>39</v>
      </c>
      <c r="C8" s="34">
        <v>5500</v>
      </c>
      <c r="D8" s="34">
        <v>1943.5</v>
      </c>
    </row>
    <row r="11" spans="1:4" ht="15.75">
      <c r="A11" s="29" t="s">
        <v>53</v>
      </c>
      <c r="B11" s="29"/>
      <c r="C11" s="107"/>
      <c r="D11" s="107"/>
    </row>
    <row r="12" ht="15">
      <c r="B12" t="s">
        <v>13</v>
      </c>
    </row>
  </sheetData>
  <sheetProtection/>
  <mergeCells count="2">
    <mergeCell ref="A1:D1"/>
    <mergeCell ref="A4:A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1.00390625" style="72" customWidth="1"/>
    <col min="2" max="2" width="31.57421875" style="72" customWidth="1"/>
    <col min="3" max="3" width="16.7109375" style="73" customWidth="1"/>
    <col min="4" max="4" width="23.00390625" style="72" customWidth="1"/>
    <col min="5" max="5" width="18.8515625" style="72" customWidth="1"/>
    <col min="6" max="16384" width="9.140625" style="72" customWidth="1"/>
  </cols>
  <sheetData>
    <row r="1" spans="1:5" ht="49.5" customHeight="1" thickBot="1">
      <c r="A1" s="126" t="s">
        <v>137</v>
      </c>
      <c r="B1" s="126"/>
      <c r="C1" s="126"/>
      <c r="D1" s="126"/>
      <c r="E1" s="1"/>
    </row>
    <row r="2" spans="1:4" ht="30" customHeight="1" hidden="1">
      <c r="A2" s="15"/>
      <c r="B2" s="15"/>
      <c r="C2" s="22"/>
      <c r="D2" s="15"/>
    </row>
    <row r="3" spans="1:4" ht="48.75" customHeight="1">
      <c r="A3" s="3" t="s">
        <v>0</v>
      </c>
      <c r="B3" s="3" t="s">
        <v>1</v>
      </c>
      <c r="C3" s="74" t="s">
        <v>2</v>
      </c>
      <c r="D3" s="41" t="s">
        <v>256</v>
      </c>
    </row>
    <row r="4" spans="1:4" ht="31.5" customHeight="1">
      <c r="A4" s="130" t="s">
        <v>138</v>
      </c>
      <c r="B4" s="75" t="s">
        <v>139</v>
      </c>
      <c r="C4" s="76">
        <f>30+30</f>
        <v>60</v>
      </c>
      <c r="D4" s="5">
        <v>0</v>
      </c>
    </row>
    <row r="5" spans="1:4" ht="20.25" customHeight="1">
      <c r="A5" s="124"/>
      <c r="B5" s="75" t="s">
        <v>16</v>
      </c>
      <c r="C5" s="76">
        <f>10+45+80+65+90+90</f>
        <v>380</v>
      </c>
      <c r="D5" s="5">
        <v>15</v>
      </c>
    </row>
    <row r="6" spans="1:4" ht="19.5" customHeight="1">
      <c r="A6" s="124"/>
      <c r="B6" s="75" t="s">
        <v>140</v>
      </c>
      <c r="C6" s="76">
        <v>10</v>
      </c>
      <c r="D6" s="5">
        <v>3</v>
      </c>
    </row>
    <row r="7" spans="1:4" ht="15.75">
      <c r="A7" s="124"/>
      <c r="B7" s="75" t="s">
        <v>141</v>
      </c>
      <c r="C7" s="76">
        <v>0</v>
      </c>
      <c r="D7" s="5">
        <v>1000</v>
      </c>
    </row>
    <row r="8" spans="1:4" ht="15.75">
      <c r="A8" s="124"/>
      <c r="B8" s="75" t="s">
        <v>107</v>
      </c>
      <c r="C8" s="76">
        <v>0</v>
      </c>
      <c r="D8" s="77">
        <v>0</v>
      </c>
    </row>
    <row r="9" spans="1:4" ht="15.75">
      <c r="A9" s="124"/>
      <c r="B9" s="75" t="s">
        <v>142</v>
      </c>
      <c r="C9" s="76">
        <f>15+15+40+70+60+60+60+60</f>
        <v>380</v>
      </c>
      <c r="D9" s="5">
        <v>38</v>
      </c>
    </row>
    <row r="10" spans="1:4" ht="15.75">
      <c r="A10" s="124"/>
      <c r="B10" s="75" t="s">
        <v>143</v>
      </c>
      <c r="C10" s="76">
        <v>1</v>
      </c>
      <c r="D10" s="5">
        <v>0</v>
      </c>
    </row>
    <row r="11" spans="1:4" ht="15.75">
      <c r="A11" s="124"/>
      <c r="B11" s="75" t="s">
        <v>144</v>
      </c>
      <c r="C11" s="76">
        <f>30+90+100+75</f>
        <v>295</v>
      </c>
      <c r="D11" s="5">
        <v>0</v>
      </c>
    </row>
    <row r="12" spans="1:4" ht="15.75">
      <c r="A12" s="124"/>
      <c r="B12" s="75" t="s">
        <v>36</v>
      </c>
      <c r="C12" s="76">
        <v>6000</v>
      </c>
      <c r="D12" s="5">
        <v>1000</v>
      </c>
    </row>
    <row r="13" spans="1:4" ht="15.75">
      <c r="A13" s="124"/>
      <c r="B13" s="75" t="s">
        <v>35</v>
      </c>
      <c r="C13" s="76">
        <f>270+270+270+270</f>
        <v>1080</v>
      </c>
      <c r="D13" s="5">
        <v>130</v>
      </c>
    </row>
    <row r="14" spans="1:4" ht="15.75">
      <c r="A14" s="124"/>
      <c r="B14" s="75" t="s">
        <v>25</v>
      </c>
      <c r="C14" s="76">
        <v>6000</v>
      </c>
      <c r="D14" s="5">
        <v>3400</v>
      </c>
    </row>
    <row r="15" spans="1:4" ht="15.75">
      <c r="A15" s="124"/>
      <c r="B15" s="75" t="s">
        <v>145</v>
      </c>
      <c r="C15" s="76">
        <v>0</v>
      </c>
      <c r="D15" s="5">
        <v>0</v>
      </c>
    </row>
    <row r="16" spans="1:4" ht="15.75">
      <c r="A16" s="124"/>
      <c r="B16" s="75" t="s">
        <v>39</v>
      </c>
      <c r="C16" s="76">
        <f>3000</f>
        <v>3000</v>
      </c>
      <c r="D16" s="5">
        <v>2300</v>
      </c>
    </row>
    <row r="17" spans="1:4" ht="15.75">
      <c r="A17" s="124"/>
      <c r="B17" s="75" t="s">
        <v>146</v>
      </c>
      <c r="C17" s="76">
        <f>1573.2+55.2+750.72+574.08</f>
        <v>2953.2</v>
      </c>
      <c r="D17" s="5">
        <v>193.2</v>
      </c>
    </row>
    <row r="18" spans="1:4" ht="15.75">
      <c r="A18" s="124"/>
      <c r="B18" s="75" t="s">
        <v>28</v>
      </c>
      <c r="C18" s="76">
        <f>410+450+490+470+470+220</f>
        <v>2510</v>
      </c>
      <c r="D18" s="5">
        <v>320</v>
      </c>
    </row>
    <row r="19" spans="1:4" ht="15.75">
      <c r="A19" s="124"/>
      <c r="B19" s="75" t="s">
        <v>80</v>
      </c>
      <c r="C19" s="76">
        <f>80+120+440+440+480</f>
        <v>1560</v>
      </c>
      <c r="D19" s="5">
        <v>0</v>
      </c>
    </row>
    <row r="20" spans="1:4" ht="15.75">
      <c r="A20" s="124"/>
      <c r="B20" s="75" t="s">
        <v>147</v>
      </c>
      <c r="C20" s="76">
        <f>3000</f>
        <v>3000</v>
      </c>
      <c r="D20" s="5"/>
    </row>
    <row r="21" spans="1:4" ht="15.75">
      <c r="A21" s="125"/>
      <c r="B21" s="75" t="s">
        <v>148</v>
      </c>
      <c r="C21" s="76">
        <f>480+440+320</f>
        <v>1240</v>
      </c>
      <c r="D21" s="5">
        <v>180</v>
      </c>
    </row>
    <row r="22" spans="1:4" ht="15.75">
      <c r="A22" s="78"/>
      <c r="B22" s="79"/>
      <c r="C22" s="80">
        <f>SUM(C4:C21)</f>
        <v>28469.2</v>
      </c>
      <c r="D22" s="15"/>
    </row>
    <row r="23" spans="1:2" ht="15.75">
      <c r="A23" s="20" t="s">
        <v>149</v>
      </c>
      <c r="B23" s="81"/>
    </row>
    <row r="24" spans="1:2" ht="15.75">
      <c r="A24" s="20"/>
      <c r="B24" s="81"/>
    </row>
    <row r="25" spans="1:2" ht="15.75">
      <c r="A25" s="7" t="s">
        <v>150</v>
      </c>
      <c r="B25" s="82"/>
    </row>
    <row r="27" ht="15.75">
      <c r="B27" s="81"/>
    </row>
  </sheetData>
  <sheetProtection/>
  <mergeCells count="2">
    <mergeCell ref="A1:D1"/>
    <mergeCell ref="A4:A2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="80" zoomScaleNormal="80" zoomScalePageLayoutView="0" workbookViewId="0" topLeftCell="A1">
      <selection activeCell="L3" sqref="L3"/>
    </sheetView>
  </sheetViews>
  <sheetFormatPr defaultColWidth="9.140625" defaultRowHeight="15"/>
  <cols>
    <col min="1" max="1" width="41.00390625" style="0" customWidth="1"/>
    <col min="2" max="2" width="31.57421875" style="111" customWidth="1"/>
    <col min="3" max="3" width="22.28125" style="111" customWidth="1"/>
    <col min="4" max="4" width="30.57421875" style="111" customWidth="1"/>
    <col min="5" max="5" width="18.8515625" style="0" customWidth="1"/>
  </cols>
  <sheetData>
    <row r="1" spans="1:5" ht="64.5" customHeight="1">
      <c r="A1" s="121" t="s">
        <v>156</v>
      </c>
      <c r="B1" s="122"/>
      <c r="C1" s="122"/>
      <c r="D1" s="122"/>
      <c r="E1" s="1"/>
    </row>
    <row r="2" spans="1:4" ht="19.5" customHeight="1" thickBot="1">
      <c r="A2" s="2"/>
      <c r="B2" s="108"/>
      <c r="C2" s="108"/>
      <c r="D2" s="108"/>
    </row>
    <row r="3" spans="1:4" ht="48.75" customHeight="1">
      <c r="A3" s="3" t="s">
        <v>0</v>
      </c>
      <c r="B3" s="4" t="s">
        <v>1</v>
      </c>
      <c r="C3" s="4" t="s">
        <v>2</v>
      </c>
      <c r="D3" s="41" t="s">
        <v>256</v>
      </c>
    </row>
    <row r="4" spans="1:4" ht="33" customHeight="1">
      <c r="A4" s="147" t="s">
        <v>162</v>
      </c>
      <c r="B4" s="109" t="s">
        <v>158</v>
      </c>
      <c r="C4" s="109"/>
      <c r="D4" s="109">
        <v>2036</v>
      </c>
    </row>
    <row r="5" spans="1:4" ht="20.25" customHeight="1">
      <c r="A5" s="148"/>
      <c r="B5" s="109" t="s">
        <v>36</v>
      </c>
      <c r="C5" s="109">
        <v>1000</v>
      </c>
      <c r="D5" s="109">
        <v>743</v>
      </c>
    </row>
    <row r="6" spans="1:4" ht="20.25" customHeight="1">
      <c r="A6" s="148"/>
      <c r="B6" s="109" t="s">
        <v>39</v>
      </c>
      <c r="C6" s="109">
        <v>2000</v>
      </c>
      <c r="D6" s="109">
        <v>2341</v>
      </c>
    </row>
    <row r="7" spans="1:4" ht="20.25" customHeight="1">
      <c r="A7" s="148"/>
      <c r="B7" s="109" t="s">
        <v>119</v>
      </c>
      <c r="C7" s="109">
        <v>500</v>
      </c>
      <c r="D7" s="109"/>
    </row>
    <row r="8" spans="1:4" ht="20.25" customHeight="1">
      <c r="A8" s="148"/>
      <c r="B8" s="109" t="s">
        <v>25</v>
      </c>
      <c r="C8" s="109">
        <v>1000</v>
      </c>
      <c r="D8" s="109">
        <v>1000</v>
      </c>
    </row>
    <row r="9" spans="1:4" ht="20.25" customHeight="1">
      <c r="A9" s="148"/>
      <c r="B9" s="109" t="s">
        <v>16</v>
      </c>
      <c r="C9" s="109">
        <v>25</v>
      </c>
      <c r="D9" s="109">
        <v>8</v>
      </c>
    </row>
    <row r="10" spans="1:4" ht="20.25" customHeight="1">
      <c r="A10" s="148"/>
      <c r="B10" s="109" t="s">
        <v>32</v>
      </c>
      <c r="C10" s="109">
        <v>1020</v>
      </c>
      <c r="D10" s="109">
        <v>372</v>
      </c>
    </row>
    <row r="11" spans="1:4" ht="20.25" customHeight="1">
      <c r="A11" s="148"/>
      <c r="B11" s="109" t="s">
        <v>112</v>
      </c>
      <c r="C11" s="109">
        <v>1720</v>
      </c>
      <c r="D11" s="109">
        <v>367</v>
      </c>
    </row>
    <row r="12" spans="1:4" ht="20.25" customHeight="1">
      <c r="A12" s="148"/>
      <c r="B12" s="109" t="s">
        <v>31</v>
      </c>
      <c r="C12" s="109">
        <v>720</v>
      </c>
      <c r="D12" s="109"/>
    </row>
    <row r="13" spans="1:4" ht="20.25" customHeight="1">
      <c r="A13" s="148"/>
      <c r="B13" s="109" t="s">
        <v>35</v>
      </c>
      <c r="C13" s="109">
        <v>1510</v>
      </c>
      <c r="D13" s="109">
        <v>476</v>
      </c>
    </row>
    <row r="14" spans="1:4" ht="15.75">
      <c r="A14" s="148"/>
      <c r="B14" s="109" t="s">
        <v>122</v>
      </c>
      <c r="C14" s="109"/>
      <c r="D14" s="109"/>
    </row>
    <row r="15" spans="1:4" ht="15.75">
      <c r="A15" s="148"/>
      <c r="B15" s="109" t="s">
        <v>21</v>
      </c>
      <c r="C15" s="109">
        <v>105</v>
      </c>
      <c r="D15" s="109">
        <v>15</v>
      </c>
    </row>
    <row r="16" spans="1:4" ht="15.75">
      <c r="A16" s="148"/>
      <c r="B16" s="109" t="s">
        <v>27</v>
      </c>
      <c r="C16" s="109">
        <v>2980.8</v>
      </c>
      <c r="D16" s="109">
        <v>883.2</v>
      </c>
    </row>
    <row r="17" spans="1:4" ht="15.75">
      <c r="A17" s="148"/>
      <c r="B17" s="109" t="s">
        <v>159</v>
      </c>
      <c r="C17" s="109"/>
      <c r="D17" s="109">
        <v>21</v>
      </c>
    </row>
    <row r="18" spans="1:4" ht="15.75">
      <c r="A18" s="7" t="s">
        <v>12</v>
      </c>
      <c r="B18" s="110"/>
      <c r="C18" s="110" t="s">
        <v>163</v>
      </c>
      <c r="D18" s="110"/>
    </row>
    <row r="19" ht="15">
      <c r="B19" s="111" t="s">
        <v>13</v>
      </c>
    </row>
  </sheetData>
  <sheetProtection/>
  <mergeCells count="2">
    <mergeCell ref="A1:D1"/>
    <mergeCell ref="A4:A1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="90" zoomScaleNormal="90" zoomScalePageLayoutView="0" workbookViewId="0" topLeftCell="A7">
      <selection activeCell="D9" sqref="D9"/>
    </sheetView>
  </sheetViews>
  <sheetFormatPr defaultColWidth="9.140625" defaultRowHeight="15"/>
  <cols>
    <col min="1" max="1" width="41.00390625" style="14" customWidth="1"/>
    <col min="2" max="2" width="34.7109375" style="14" customWidth="1"/>
    <col min="3" max="3" width="16.7109375" style="97" customWidth="1"/>
    <col min="4" max="4" width="30.57421875" style="97" customWidth="1"/>
    <col min="5" max="5" width="18.8515625" style="14" customWidth="1"/>
    <col min="6" max="16384" width="9.140625" style="14" customWidth="1"/>
  </cols>
  <sheetData>
    <row r="1" spans="1:5" ht="54.75" customHeight="1">
      <c r="A1" s="121" t="s">
        <v>156</v>
      </c>
      <c r="B1" s="120"/>
      <c r="C1" s="120"/>
      <c r="D1" s="120"/>
      <c r="E1" s="93"/>
    </row>
    <row r="2" spans="1:4" ht="12" customHeight="1" thickBot="1">
      <c r="A2" s="39"/>
      <c r="B2" s="39"/>
      <c r="C2" s="98"/>
      <c r="D2" s="98"/>
    </row>
    <row r="3" spans="1:4" ht="48.75" customHeight="1">
      <c r="A3" s="3" t="s">
        <v>0</v>
      </c>
      <c r="B3" s="4" t="s">
        <v>1</v>
      </c>
      <c r="C3" s="4" t="s">
        <v>2</v>
      </c>
      <c r="D3" s="41" t="s">
        <v>256</v>
      </c>
    </row>
    <row r="4" spans="1:4" ht="33" customHeight="1">
      <c r="A4" s="130" t="s">
        <v>157</v>
      </c>
      <c r="B4" s="5" t="s">
        <v>158</v>
      </c>
      <c r="C4" s="10">
        <v>11000</v>
      </c>
      <c r="D4" s="10">
        <v>4579</v>
      </c>
    </row>
    <row r="5" spans="1:4" ht="20.25" customHeight="1">
      <c r="A5" s="149"/>
      <c r="B5" s="5" t="s">
        <v>36</v>
      </c>
      <c r="C5" s="10">
        <v>7200</v>
      </c>
      <c r="D5" s="10">
        <v>1229</v>
      </c>
    </row>
    <row r="6" spans="1:4" ht="20.25" customHeight="1">
      <c r="A6" s="149"/>
      <c r="B6" s="5" t="s">
        <v>39</v>
      </c>
      <c r="C6" s="10">
        <v>19000</v>
      </c>
      <c r="D6" s="10">
        <v>5801</v>
      </c>
    </row>
    <row r="7" spans="1:4" ht="20.25" customHeight="1">
      <c r="A7" s="149"/>
      <c r="B7" s="5" t="s">
        <v>119</v>
      </c>
      <c r="C7" s="10">
        <v>1280</v>
      </c>
      <c r="D7" s="10"/>
    </row>
    <row r="8" spans="1:4" ht="20.25" customHeight="1">
      <c r="A8" s="149"/>
      <c r="B8" s="5" t="s">
        <v>25</v>
      </c>
      <c r="C8" s="10">
        <v>8000</v>
      </c>
      <c r="D8" s="10">
        <v>7450</v>
      </c>
    </row>
    <row r="9" spans="1:4" ht="20.25" customHeight="1">
      <c r="A9" s="149"/>
      <c r="B9" s="5" t="s">
        <v>16</v>
      </c>
      <c r="C9" s="10">
        <v>150</v>
      </c>
      <c r="D9" s="10">
        <v>43</v>
      </c>
    </row>
    <row r="10" spans="1:4" ht="20.25" customHeight="1">
      <c r="A10" s="149"/>
      <c r="B10" s="5" t="s">
        <v>32</v>
      </c>
      <c r="C10" s="10">
        <v>580</v>
      </c>
      <c r="D10" s="10">
        <v>479</v>
      </c>
    </row>
    <row r="11" spans="1:4" ht="20.25" customHeight="1">
      <c r="A11" s="149"/>
      <c r="B11" s="5" t="s">
        <v>112</v>
      </c>
      <c r="C11" s="10">
        <v>1720</v>
      </c>
      <c r="D11" s="10">
        <v>418</v>
      </c>
    </row>
    <row r="12" spans="1:4" ht="20.25" customHeight="1">
      <c r="A12" s="149"/>
      <c r="B12" s="5" t="s">
        <v>31</v>
      </c>
      <c r="C12" s="10">
        <v>1240</v>
      </c>
      <c r="D12" s="10"/>
    </row>
    <row r="13" spans="1:4" ht="20.25" customHeight="1">
      <c r="A13" s="149"/>
      <c r="B13" s="5" t="s">
        <v>35</v>
      </c>
      <c r="C13" s="10">
        <v>6000</v>
      </c>
      <c r="D13" s="10">
        <v>1283</v>
      </c>
    </row>
    <row r="14" spans="1:4" ht="20.25" customHeight="1">
      <c r="A14" s="149"/>
      <c r="B14" s="5" t="s">
        <v>122</v>
      </c>
      <c r="C14" s="10">
        <v>120</v>
      </c>
      <c r="D14" s="10"/>
    </row>
    <row r="15" spans="1:4" ht="20.25" customHeight="1">
      <c r="A15" s="149"/>
      <c r="B15" s="5" t="s">
        <v>21</v>
      </c>
      <c r="C15" s="10">
        <v>245</v>
      </c>
      <c r="D15" s="10">
        <v>26</v>
      </c>
    </row>
    <row r="16" spans="1:4" ht="20.25" customHeight="1">
      <c r="A16" s="149"/>
      <c r="B16" s="5" t="s">
        <v>27</v>
      </c>
      <c r="C16" s="10">
        <v>2684</v>
      </c>
      <c r="D16" s="10">
        <v>441.6</v>
      </c>
    </row>
    <row r="17" spans="1:4" ht="20.25" customHeight="1">
      <c r="A17" s="149"/>
      <c r="B17" s="5" t="s">
        <v>159</v>
      </c>
      <c r="C17" s="10">
        <v>10</v>
      </c>
      <c r="D17" s="10"/>
    </row>
    <row r="18" spans="1:4" ht="18.75" customHeight="1">
      <c r="A18" s="149"/>
      <c r="B18" s="5" t="s">
        <v>76</v>
      </c>
      <c r="C18" s="10">
        <v>60</v>
      </c>
      <c r="D18" s="10"/>
    </row>
    <row r="19" spans="1:4" ht="15.75">
      <c r="A19" s="150"/>
      <c r="B19" s="5" t="s">
        <v>160</v>
      </c>
      <c r="C19" s="10">
        <v>300</v>
      </c>
      <c r="D19" s="10"/>
    </row>
    <row r="20" spans="1:4" ht="15.75">
      <c r="A20" s="7" t="s">
        <v>12</v>
      </c>
      <c r="B20" s="7"/>
      <c r="C20" s="102" t="s">
        <v>161</v>
      </c>
      <c r="D20" s="102"/>
    </row>
    <row r="21" ht="15">
      <c r="B21" s="14" t="s">
        <v>13</v>
      </c>
    </row>
  </sheetData>
  <sheetProtection/>
  <mergeCells count="2">
    <mergeCell ref="A1:D1"/>
    <mergeCell ref="A4:A1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6.7109375" style="13" customWidth="1"/>
    <col min="4" max="4" width="30.57421875" style="13" customWidth="1"/>
    <col min="5" max="5" width="18.8515625" style="0" customWidth="1"/>
  </cols>
  <sheetData>
    <row r="1" spans="1:5" ht="44.25" customHeight="1">
      <c r="A1" s="121" t="s">
        <v>14</v>
      </c>
      <c r="B1" s="122"/>
      <c r="C1" s="122"/>
      <c r="D1" s="122"/>
      <c r="E1" s="1"/>
    </row>
    <row r="2" spans="1:4" ht="9.75" customHeight="1" thickBot="1">
      <c r="A2" s="2"/>
      <c r="B2" s="2"/>
      <c r="C2" s="101"/>
      <c r="D2" s="101"/>
    </row>
    <row r="3" spans="1:4" ht="48.75" customHeight="1">
      <c r="A3" s="3" t="s">
        <v>0</v>
      </c>
      <c r="B3" s="3" t="s">
        <v>1</v>
      </c>
      <c r="C3" s="4" t="s">
        <v>2</v>
      </c>
      <c r="D3" s="41" t="s">
        <v>256</v>
      </c>
    </row>
    <row r="4" spans="1:4" ht="19.5" customHeight="1">
      <c r="A4" s="5" t="s">
        <v>3</v>
      </c>
      <c r="B4" s="5" t="s">
        <v>4</v>
      </c>
      <c r="C4" s="10">
        <f>2000</f>
        <v>2000</v>
      </c>
      <c r="D4" s="10">
        <f>740+50</f>
        <v>790</v>
      </c>
    </row>
    <row r="5" spans="1:4" ht="20.25" customHeight="1">
      <c r="A5" s="5" t="s">
        <v>3</v>
      </c>
      <c r="B5" s="5" t="s">
        <v>5</v>
      </c>
      <c r="C5" s="10">
        <v>1000</v>
      </c>
      <c r="D5" s="10">
        <v>700</v>
      </c>
    </row>
    <row r="6" spans="1:4" ht="19.5" customHeight="1">
      <c r="A6" s="5" t="s">
        <v>3</v>
      </c>
      <c r="B6" s="5" t="s">
        <v>6</v>
      </c>
      <c r="C6" s="10">
        <v>3000</v>
      </c>
      <c r="D6" s="10">
        <f>2800+100</f>
        <v>2900</v>
      </c>
    </row>
    <row r="7" spans="1:4" ht="18.75" customHeight="1">
      <c r="A7" s="5" t="s">
        <v>3</v>
      </c>
      <c r="B7" s="5" t="s">
        <v>7</v>
      </c>
      <c r="C7" s="10">
        <v>360</v>
      </c>
      <c r="D7" s="10">
        <v>10</v>
      </c>
    </row>
    <row r="8" spans="1:4" ht="18.75" customHeight="1">
      <c r="A8" s="5" t="s">
        <v>3</v>
      </c>
      <c r="B8" s="5" t="s">
        <v>8</v>
      </c>
      <c r="C8" s="10">
        <v>2000</v>
      </c>
      <c r="D8" s="10">
        <f>1760+20</f>
        <v>1780</v>
      </c>
    </row>
    <row r="9" spans="1:4" ht="18.75" customHeight="1">
      <c r="A9" s="5" t="s">
        <v>3</v>
      </c>
      <c r="B9" s="5" t="s">
        <v>9</v>
      </c>
      <c r="C9" s="10">
        <v>600</v>
      </c>
      <c r="D9" s="10">
        <v>0</v>
      </c>
    </row>
    <row r="10" spans="1:4" ht="15.75">
      <c r="A10" s="5" t="s">
        <v>3</v>
      </c>
      <c r="B10" s="6" t="s">
        <v>10</v>
      </c>
      <c r="C10" s="35">
        <v>180</v>
      </c>
      <c r="D10" s="35">
        <v>0</v>
      </c>
    </row>
    <row r="11" spans="1:4" ht="15.75">
      <c r="A11" s="5" t="s">
        <v>3</v>
      </c>
      <c r="B11" s="6" t="s">
        <v>11</v>
      </c>
      <c r="C11" s="35">
        <v>331.2</v>
      </c>
      <c r="D11" s="35">
        <v>0</v>
      </c>
    </row>
    <row r="12" spans="1:4" ht="15.75">
      <c r="A12" s="15"/>
      <c r="B12" s="2"/>
      <c r="C12" s="101"/>
      <c r="D12" s="101"/>
    </row>
    <row r="13" spans="1:4" ht="15.75">
      <c r="A13" s="15"/>
      <c r="B13" s="19"/>
      <c r="C13" s="101"/>
      <c r="D13" s="101"/>
    </row>
    <row r="14" spans="1:4" ht="15.75">
      <c r="A14" s="20" t="s">
        <v>33</v>
      </c>
      <c r="B14" s="21"/>
      <c r="C14" s="102"/>
      <c r="D14" s="102"/>
    </row>
    <row r="15" ht="15">
      <c r="B15" s="13" t="s">
        <v>13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1.7109375" style="14" customWidth="1"/>
    <col min="2" max="2" width="33.00390625" style="97" customWidth="1"/>
    <col min="3" max="3" width="16.8515625" style="97" customWidth="1"/>
    <col min="4" max="4" width="23.28125" style="97" customWidth="1"/>
    <col min="5" max="253" width="9.140625" style="14" customWidth="1"/>
    <col min="254" max="254" width="31.7109375" style="14" customWidth="1"/>
    <col min="255" max="255" width="33.00390625" style="14" customWidth="1"/>
    <col min="256" max="16384" width="17.421875" style="14" customWidth="1"/>
  </cols>
  <sheetData>
    <row r="1" spans="1:4" ht="15">
      <c r="A1" s="151" t="s">
        <v>259</v>
      </c>
      <c r="B1" s="151"/>
      <c r="C1" s="151"/>
      <c r="D1" s="151"/>
    </row>
    <row r="2" spans="1:4" ht="27.75" customHeight="1" thickBot="1">
      <c r="A2" s="152"/>
      <c r="B2" s="152"/>
      <c r="C2" s="152"/>
      <c r="D2" s="152"/>
    </row>
    <row r="3" spans="1:4" ht="63" customHeight="1">
      <c r="A3" s="112" t="s">
        <v>103</v>
      </c>
      <c r="B3" s="112" t="s">
        <v>104</v>
      </c>
      <c r="C3" s="4" t="s">
        <v>2</v>
      </c>
      <c r="D3" s="41" t="s">
        <v>256</v>
      </c>
    </row>
    <row r="4" spans="1:4" ht="15">
      <c r="A4" s="153" t="s">
        <v>260</v>
      </c>
      <c r="B4" s="113" t="s">
        <v>107</v>
      </c>
      <c r="C4" s="113">
        <v>1000</v>
      </c>
      <c r="D4" s="113">
        <v>1000</v>
      </c>
    </row>
    <row r="5" spans="1:4" ht="15">
      <c r="A5" s="124"/>
      <c r="B5" s="113" t="s">
        <v>106</v>
      </c>
      <c r="C5" s="113"/>
      <c r="D5" s="113">
        <v>625</v>
      </c>
    </row>
    <row r="6" spans="1:4" ht="15">
      <c r="A6" s="124"/>
      <c r="B6" s="113" t="s">
        <v>36</v>
      </c>
      <c r="C6" s="113">
        <v>1000</v>
      </c>
      <c r="D6" s="113">
        <v>64</v>
      </c>
    </row>
    <row r="7" spans="1:4" ht="15">
      <c r="A7" s="124"/>
      <c r="B7" s="113" t="s">
        <v>151</v>
      </c>
      <c r="C7" s="113">
        <v>300</v>
      </c>
      <c r="D7" s="113"/>
    </row>
    <row r="8" spans="1:4" ht="15">
      <c r="A8" s="124"/>
      <c r="B8" s="113" t="s">
        <v>152</v>
      </c>
      <c r="C8" s="113">
        <v>3000</v>
      </c>
      <c r="D8" s="113">
        <v>1812</v>
      </c>
    </row>
    <row r="9" spans="1:4" ht="15">
      <c r="A9" s="124"/>
      <c r="B9" s="113" t="s">
        <v>29</v>
      </c>
      <c r="C9" s="113">
        <v>1000</v>
      </c>
      <c r="D9" s="113">
        <v>3958</v>
      </c>
    </row>
    <row r="10" spans="1:4" ht="15">
      <c r="A10" s="124"/>
      <c r="B10" s="113" t="s">
        <v>28</v>
      </c>
      <c r="C10" s="113">
        <v>990</v>
      </c>
      <c r="D10" s="113">
        <v>339</v>
      </c>
    </row>
    <row r="11" spans="1:4" ht="15">
      <c r="A11" s="124"/>
      <c r="B11" s="113" t="s">
        <v>31</v>
      </c>
      <c r="C11" s="113">
        <v>600</v>
      </c>
      <c r="D11" s="113"/>
    </row>
    <row r="12" spans="1:4" ht="15">
      <c r="A12" s="124"/>
      <c r="B12" s="113" t="s">
        <v>32</v>
      </c>
      <c r="C12" s="113">
        <v>430</v>
      </c>
      <c r="D12" s="113">
        <v>328</v>
      </c>
    </row>
    <row r="13" spans="1:4" ht="15">
      <c r="A13" s="124"/>
      <c r="B13" s="113" t="s">
        <v>27</v>
      </c>
      <c r="C13" s="113">
        <v>2828.4</v>
      </c>
      <c r="D13" s="113">
        <v>347.76</v>
      </c>
    </row>
    <row r="14" spans="1:4" ht="15">
      <c r="A14" s="124"/>
      <c r="B14" s="113" t="s">
        <v>35</v>
      </c>
      <c r="C14" s="113">
        <v>1800</v>
      </c>
      <c r="D14" s="113">
        <v>686</v>
      </c>
    </row>
    <row r="15" spans="1:4" ht="15">
      <c r="A15" s="124"/>
      <c r="B15" s="113" t="s">
        <v>76</v>
      </c>
      <c r="C15" s="113">
        <v>124</v>
      </c>
      <c r="D15" s="113"/>
    </row>
    <row r="16" spans="1:4" ht="15">
      <c r="A16" s="124"/>
      <c r="B16" s="113" t="s">
        <v>122</v>
      </c>
      <c r="C16" s="113">
        <v>52</v>
      </c>
      <c r="D16" s="113"/>
    </row>
    <row r="17" spans="1:4" ht="15">
      <c r="A17" s="124"/>
      <c r="B17" s="113" t="s">
        <v>22</v>
      </c>
      <c r="C17" s="113">
        <v>90</v>
      </c>
      <c r="D17" s="113"/>
    </row>
    <row r="18" spans="1:4" ht="15">
      <c r="A18" s="125"/>
      <c r="B18" s="113" t="s">
        <v>153</v>
      </c>
      <c r="C18" s="113">
        <v>80</v>
      </c>
      <c r="D18" s="113"/>
    </row>
    <row r="21" spans="1:2" ht="14.25" customHeight="1">
      <c r="A21" s="14" t="s">
        <v>154</v>
      </c>
      <c r="B21" s="99" t="s">
        <v>155</v>
      </c>
    </row>
    <row r="22" ht="15">
      <c r="B22" s="97" t="s">
        <v>13</v>
      </c>
    </row>
  </sheetData>
  <sheetProtection/>
  <mergeCells count="2">
    <mergeCell ref="A1:D2"/>
    <mergeCell ref="A4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1" spans="1:5" ht="45.75" customHeight="1">
      <c r="A1" s="121" t="s">
        <v>14</v>
      </c>
      <c r="B1" s="122"/>
      <c r="C1" s="122"/>
      <c r="D1" s="122"/>
      <c r="E1" s="23"/>
    </row>
    <row r="2" spans="1:4" ht="13.5" customHeight="1">
      <c r="A2" s="2"/>
      <c r="B2" s="2"/>
      <c r="C2" s="2"/>
      <c r="D2" s="2"/>
    </row>
    <row r="3" spans="1:4" ht="48.75" customHeight="1">
      <c r="A3" s="24" t="s">
        <v>0</v>
      </c>
      <c r="B3" s="24" t="s">
        <v>1</v>
      </c>
      <c r="C3" s="25" t="s">
        <v>2</v>
      </c>
      <c r="D3" s="25" t="s">
        <v>256</v>
      </c>
    </row>
    <row r="4" spans="1:4" ht="19.5" customHeight="1">
      <c r="A4" s="123" t="s">
        <v>70</v>
      </c>
      <c r="B4" s="33"/>
      <c r="C4" s="28"/>
      <c r="D4" s="34"/>
    </row>
    <row r="5" spans="1:4" ht="20.25" customHeight="1">
      <c r="A5" s="124"/>
      <c r="B5" s="33" t="s">
        <v>71</v>
      </c>
      <c r="C5" s="28">
        <v>13910.4</v>
      </c>
      <c r="D5" s="34">
        <v>6049.92</v>
      </c>
    </row>
    <row r="6" spans="1:4" ht="19.5" customHeight="1">
      <c r="A6" s="124"/>
      <c r="B6" s="33" t="s">
        <v>72</v>
      </c>
      <c r="C6" s="28">
        <v>110</v>
      </c>
      <c r="D6" s="34">
        <v>39</v>
      </c>
    </row>
    <row r="7" spans="1:4" ht="18.75" customHeight="1">
      <c r="A7" s="124"/>
      <c r="B7" s="33" t="s">
        <v>73</v>
      </c>
      <c r="C7" s="28">
        <v>740</v>
      </c>
      <c r="D7" s="34">
        <v>218</v>
      </c>
    </row>
    <row r="8" spans="1:4" ht="18.75" customHeight="1">
      <c r="A8" s="124"/>
      <c r="B8" s="33" t="s">
        <v>74</v>
      </c>
      <c r="C8" s="28">
        <v>550</v>
      </c>
      <c r="D8" s="34">
        <v>19</v>
      </c>
    </row>
    <row r="9" spans="1:4" ht="18.75">
      <c r="A9" s="124"/>
      <c r="B9" s="33" t="s">
        <v>16</v>
      </c>
      <c r="C9" s="6">
        <v>320</v>
      </c>
      <c r="D9" s="35">
        <v>6</v>
      </c>
    </row>
    <row r="10" spans="1:4" ht="18.75">
      <c r="A10" s="124"/>
      <c r="B10" s="33" t="s">
        <v>75</v>
      </c>
      <c r="C10" s="6">
        <v>180</v>
      </c>
      <c r="D10" s="35">
        <v>60</v>
      </c>
    </row>
    <row r="11" spans="1:4" ht="18.75">
      <c r="A11" s="124"/>
      <c r="B11" s="33" t="s">
        <v>18</v>
      </c>
      <c r="C11" s="36">
        <v>26300</v>
      </c>
      <c r="D11" s="34">
        <v>58</v>
      </c>
    </row>
    <row r="12" spans="1:4" ht="18.75">
      <c r="A12" s="124"/>
      <c r="B12" s="33" t="s">
        <v>19</v>
      </c>
      <c r="C12" s="6">
        <v>6000</v>
      </c>
      <c r="D12" s="35">
        <v>446</v>
      </c>
    </row>
    <row r="13" spans="1:4" ht="18.75">
      <c r="A13" s="124"/>
      <c r="B13" s="33" t="s">
        <v>25</v>
      </c>
      <c r="C13" s="6">
        <v>5000</v>
      </c>
      <c r="D13" s="35">
        <v>320</v>
      </c>
    </row>
    <row r="14" spans="1:4" ht="18.75">
      <c r="A14" s="124"/>
      <c r="B14" s="33" t="s">
        <v>39</v>
      </c>
      <c r="C14" s="6">
        <v>23000</v>
      </c>
      <c r="D14" s="35">
        <v>2022</v>
      </c>
    </row>
    <row r="15" spans="1:4" ht="18.75">
      <c r="A15" s="124"/>
      <c r="B15" s="33" t="s">
        <v>35</v>
      </c>
      <c r="C15" s="6">
        <v>3150</v>
      </c>
      <c r="D15" s="35">
        <v>361</v>
      </c>
    </row>
    <row r="16" spans="1:4" ht="18.75">
      <c r="A16" s="124"/>
      <c r="B16" s="33" t="s">
        <v>76</v>
      </c>
      <c r="C16" s="6">
        <v>180</v>
      </c>
      <c r="D16" s="35">
        <v>30</v>
      </c>
    </row>
    <row r="17" spans="1:4" ht="18.75">
      <c r="A17" s="124"/>
      <c r="B17" s="33" t="s">
        <v>77</v>
      </c>
      <c r="C17" s="6">
        <v>4000</v>
      </c>
      <c r="D17" s="35">
        <v>235</v>
      </c>
    </row>
    <row r="18" spans="1:4" ht="18.75">
      <c r="A18" s="124"/>
      <c r="B18" s="33" t="s">
        <v>36</v>
      </c>
      <c r="C18" s="6">
        <v>2400</v>
      </c>
      <c r="D18" s="35">
        <v>0</v>
      </c>
    </row>
    <row r="19" spans="1:4" ht="18.75">
      <c r="A19" s="124"/>
      <c r="B19" s="33" t="s">
        <v>78</v>
      </c>
      <c r="C19" s="6">
        <v>2500</v>
      </c>
      <c r="D19" s="35">
        <v>0</v>
      </c>
    </row>
    <row r="20" spans="1:4" ht="18.75">
      <c r="A20" s="124"/>
      <c r="B20" s="33" t="s">
        <v>79</v>
      </c>
      <c r="C20" s="6">
        <v>30000</v>
      </c>
      <c r="D20" s="35">
        <v>0</v>
      </c>
    </row>
    <row r="21" spans="1:4" ht="18.75">
      <c r="A21" s="125"/>
      <c r="B21" s="33" t="s">
        <v>80</v>
      </c>
      <c r="C21" s="6">
        <v>3380</v>
      </c>
      <c r="D21" s="35">
        <v>0</v>
      </c>
    </row>
    <row r="23" spans="1:2" ht="15.75">
      <c r="A23" s="37" t="s">
        <v>12</v>
      </c>
      <c r="B23" s="29"/>
    </row>
    <row r="24" ht="15">
      <c r="B24" t="s">
        <v>13</v>
      </c>
    </row>
  </sheetData>
  <sheetProtection/>
  <mergeCells count="2">
    <mergeCell ref="A1:D1"/>
    <mergeCell ref="A4:A2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8.421875" style="14" customWidth="1"/>
    <col min="2" max="2" width="26.00390625" style="14" customWidth="1"/>
    <col min="3" max="4" width="23.140625" style="14" customWidth="1"/>
    <col min="5" max="16384" width="9.140625" style="14" customWidth="1"/>
  </cols>
  <sheetData>
    <row r="1" spans="1:4" ht="49.5" customHeight="1">
      <c r="A1" s="121" t="s">
        <v>14</v>
      </c>
      <c r="B1" s="120"/>
      <c r="C1" s="120"/>
      <c r="D1" s="120"/>
    </row>
    <row r="2" spans="1:4" ht="9" customHeight="1">
      <c r="A2" s="154"/>
      <c r="B2" s="154"/>
      <c r="C2" s="154"/>
      <c r="D2" s="154"/>
    </row>
    <row r="3" spans="1:4" ht="45">
      <c r="A3" s="114" t="s">
        <v>103</v>
      </c>
      <c r="B3" s="114" t="s">
        <v>104</v>
      </c>
      <c r="C3" s="114" t="s">
        <v>2</v>
      </c>
      <c r="D3" s="114" t="s">
        <v>261</v>
      </c>
    </row>
    <row r="4" spans="1:4" ht="15">
      <c r="A4" s="153" t="s">
        <v>105</v>
      </c>
      <c r="B4" s="100" t="s">
        <v>106</v>
      </c>
      <c r="C4" s="113">
        <f>2000+18000+20000+10000+5000+2000+1000+15000</f>
        <v>73000</v>
      </c>
      <c r="D4" s="113">
        <v>9330</v>
      </c>
    </row>
    <row r="5" spans="1:4" ht="15">
      <c r="A5" s="155"/>
      <c r="B5" s="100" t="s">
        <v>107</v>
      </c>
      <c r="C5" s="113">
        <f>400+1000</f>
        <v>1400</v>
      </c>
      <c r="D5" s="113">
        <v>0</v>
      </c>
    </row>
    <row r="6" spans="1:4" ht="15">
      <c r="A6" s="155"/>
      <c r="B6" s="100" t="s">
        <v>36</v>
      </c>
      <c r="C6" s="113">
        <f>420-420+1000</f>
        <v>1000</v>
      </c>
      <c r="D6" s="113">
        <v>550</v>
      </c>
    </row>
    <row r="7" spans="1:4" ht="15">
      <c r="A7" s="155"/>
      <c r="B7" s="100" t="s">
        <v>35</v>
      </c>
      <c r="C7" s="113">
        <f>240</f>
        <v>240</v>
      </c>
      <c r="D7" s="113">
        <v>140</v>
      </c>
    </row>
    <row r="8" spans="1:4" ht="15">
      <c r="A8" s="155"/>
      <c r="B8" s="100" t="s">
        <v>25</v>
      </c>
      <c r="C8" s="113">
        <f>100+460</f>
        <v>560</v>
      </c>
      <c r="D8" s="113">
        <v>360</v>
      </c>
    </row>
    <row r="9" spans="1:4" ht="15">
      <c r="A9" s="156"/>
      <c r="B9" s="100" t="s">
        <v>39</v>
      </c>
      <c r="C9" s="113">
        <v>0</v>
      </c>
      <c r="D9" s="113">
        <v>630</v>
      </c>
    </row>
    <row r="11" spans="1:4" ht="18.75">
      <c r="A11" s="115" t="s">
        <v>108</v>
      </c>
      <c r="B11" s="115"/>
      <c r="C11" s="115" t="s">
        <v>109</v>
      </c>
      <c r="D11" s="115"/>
    </row>
  </sheetData>
  <sheetProtection/>
  <mergeCells count="3">
    <mergeCell ref="A2:D2"/>
    <mergeCell ref="A4:A9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80" zoomScaleNormal="80" zoomScalePageLayoutView="0" workbookViewId="0" topLeftCell="A1">
      <selection activeCell="D9" sqref="D9"/>
    </sheetView>
  </sheetViews>
  <sheetFormatPr defaultColWidth="9.140625" defaultRowHeight="15"/>
  <cols>
    <col min="1" max="1" width="37.2812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2.7109375" style="0" customWidth="1"/>
  </cols>
  <sheetData>
    <row r="1" spans="1:5" ht="51" customHeight="1">
      <c r="A1" s="121" t="s">
        <v>54</v>
      </c>
      <c r="B1" s="121"/>
      <c r="C1" s="121"/>
      <c r="D1" s="121"/>
      <c r="E1" s="1"/>
    </row>
    <row r="2" spans="1:4" ht="30" customHeight="1">
      <c r="A2" s="2"/>
      <c r="B2" s="2"/>
      <c r="C2" s="2"/>
      <c r="D2" s="2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256</v>
      </c>
    </row>
    <row r="4" spans="1:4" ht="15.75">
      <c r="A4" s="5" t="s">
        <v>55</v>
      </c>
      <c r="B4" s="30" t="s">
        <v>16</v>
      </c>
      <c r="C4" s="31">
        <v>90</v>
      </c>
      <c r="D4" s="4">
        <v>0</v>
      </c>
    </row>
    <row r="5" spans="1:4" ht="15.75">
      <c r="A5" s="5" t="s">
        <v>55</v>
      </c>
      <c r="B5" s="30" t="s">
        <v>56</v>
      </c>
      <c r="C5" s="31">
        <v>27000</v>
      </c>
      <c r="D5" s="4">
        <v>5630</v>
      </c>
    </row>
    <row r="6" spans="1:4" ht="15.75">
      <c r="A6" s="5" t="s">
        <v>55</v>
      </c>
      <c r="B6" s="30" t="s">
        <v>57</v>
      </c>
      <c r="C6" s="31">
        <v>0</v>
      </c>
      <c r="D6" s="4">
        <v>1191</v>
      </c>
    </row>
    <row r="7" spans="1:4" ht="15.75">
      <c r="A7" s="5" t="s">
        <v>55</v>
      </c>
      <c r="B7" s="30" t="s">
        <v>58</v>
      </c>
      <c r="C7" s="31">
        <v>630</v>
      </c>
      <c r="D7" s="4">
        <v>175</v>
      </c>
    </row>
    <row r="8" spans="1:4" ht="15.75">
      <c r="A8" s="5" t="s">
        <v>55</v>
      </c>
      <c r="B8" s="30" t="s">
        <v>59</v>
      </c>
      <c r="C8" s="31">
        <v>610</v>
      </c>
      <c r="D8" s="4">
        <v>0</v>
      </c>
    </row>
    <row r="9" spans="1:4" ht="15.75">
      <c r="A9" s="5" t="s">
        <v>55</v>
      </c>
      <c r="B9" s="30" t="s">
        <v>60</v>
      </c>
      <c r="C9" s="31">
        <v>150</v>
      </c>
      <c r="D9" s="4">
        <v>118</v>
      </c>
    </row>
    <row r="10" spans="1:4" ht="15.75">
      <c r="A10" s="5" t="s">
        <v>55</v>
      </c>
      <c r="B10" s="30" t="s">
        <v>61</v>
      </c>
      <c r="C10" s="31">
        <v>13940</v>
      </c>
      <c r="D10" s="4">
        <v>6226</v>
      </c>
    </row>
    <row r="11" spans="1:4" ht="15.75">
      <c r="A11" s="5" t="s">
        <v>55</v>
      </c>
      <c r="B11" s="30" t="s">
        <v>35</v>
      </c>
      <c r="C11" s="31">
        <v>10600</v>
      </c>
      <c r="D11" s="4">
        <v>1774</v>
      </c>
    </row>
    <row r="12" spans="1:4" ht="15.75">
      <c r="A12" s="5" t="s">
        <v>55</v>
      </c>
      <c r="B12" s="30" t="s">
        <v>25</v>
      </c>
      <c r="C12" s="31">
        <v>12000</v>
      </c>
      <c r="D12" s="4">
        <v>6279</v>
      </c>
    </row>
    <row r="13" spans="1:4" ht="15.75">
      <c r="A13" s="5" t="s">
        <v>55</v>
      </c>
      <c r="B13" s="30" t="s">
        <v>62</v>
      </c>
      <c r="C13" s="31">
        <v>47000</v>
      </c>
      <c r="D13" s="10">
        <v>0</v>
      </c>
    </row>
    <row r="14" spans="1:4" ht="15.75">
      <c r="A14" s="5" t="s">
        <v>55</v>
      </c>
      <c r="B14" s="30" t="s">
        <v>63</v>
      </c>
      <c r="C14" s="31">
        <v>3200</v>
      </c>
      <c r="D14" s="4">
        <v>0</v>
      </c>
    </row>
    <row r="15" spans="1:4" ht="15.75">
      <c r="A15" s="5" t="s">
        <v>55</v>
      </c>
      <c r="B15" s="30" t="s">
        <v>64</v>
      </c>
      <c r="C15" s="31">
        <v>12282</v>
      </c>
      <c r="D15" s="4">
        <v>2898</v>
      </c>
    </row>
    <row r="16" spans="1:4" ht="15.75">
      <c r="A16" s="5" t="s">
        <v>55</v>
      </c>
      <c r="B16" s="30" t="s">
        <v>65</v>
      </c>
      <c r="C16" s="31">
        <v>28000</v>
      </c>
      <c r="D16" s="4">
        <v>4507</v>
      </c>
    </row>
    <row r="17" spans="1:4" ht="15.75">
      <c r="A17" s="5" t="s">
        <v>55</v>
      </c>
      <c r="B17" s="30" t="s">
        <v>66</v>
      </c>
      <c r="C17" s="31">
        <v>6240</v>
      </c>
      <c r="D17" s="4">
        <v>2201</v>
      </c>
    </row>
    <row r="18" spans="1:4" ht="15.75">
      <c r="A18" s="5" t="s">
        <v>55</v>
      </c>
      <c r="B18" s="30" t="s">
        <v>40</v>
      </c>
      <c r="C18" s="31">
        <v>1620</v>
      </c>
      <c r="D18" s="10">
        <v>1520</v>
      </c>
    </row>
    <row r="19" spans="1:4" ht="15.75">
      <c r="A19" s="5" t="s">
        <v>55</v>
      </c>
      <c r="B19" s="30" t="s">
        <v>67</v>
      </c>
      <c r="C19" s="31">
        <v>5360</v>
      </c>
      <c r="D19" s="10">
        <v>146</v>
      </c>
    </row>
    <row r="22" spans="1:4" ht="15.75">
      <c r="A22" s="7" t="s">
        <v>68</v>
      </c>
      <c r="B22" s="7"/>
      <c r="C22" s="32"/>
      <c r="D22" s="32"/>
    </row>
    <row r="23" ht="15">
      <c r="B23" t="s">
        <v>69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="90" zoomScaleNormal="90" zoomScalePageLayoutView="0" workbookViewId="0" topLeftCell="A10">
      <selection activeCell="B31" sqref="B31"/>
    </sheetView>
  </sheetViews>
  <sheetFormatPr defaultColWidth="9.140625" defaultRowHeight="15"/>
  <cols>
    <col min="1" max="1" width="41.00390625" style="14" customWidth="1"/>
    <col min="2" max="2" width="30.421875" style="14" customWidth="1"/>
    <col min="3" max="3" width="21.28125" style="14" customWidth="1"/>
    <col min="4" max="4" width="14.7109375" style="14" customWidth="1"/>
    <col min="5" max="16384" width="9.140625" style="14" customWidth="1"/>
  </cols>
  <sheetData>
    <row r="1" spans="1:4" ht="51.75" customHeight="1">
      <c r="A1" s="126" t="s">
        <v>257</v>
      </c>
      <c r="B1" s="126"/>
      <c r="C1" s="126"/>
      <c r="D1" s="126"/>
    </row>
    <row r="2" spans="1:4" ht="15">
      <c r="A2" s="39"/>
      <c r="B2" s="39"/>
      <c r="C2" s="39"/>
      <c r="D2" s="39"/>
    </row>
    <row r="3" spans="1:4" ht="47.25">
      <c r="A3" s="3" t="s">
        <v>0</v>
      </c>
      <c r="B3" s="3" t="s">
        <v>1</v>
      </c>
      <c r="C3" s="4" t="s">
        <v>2</v>
      </c>
      <c r="D3" s="4" t="s">
        <v>256</v>
      </c>
    </row>
    <row r="4" spans="1:4" ht="15.75">
      <c r="A4" s="127" t="s">
        <v>231</v>
      </c>
      <c r="B4" s="89" t="s">
        <v>232</v>
      </c>
      <c r="C4" s="10">
        <v>835</v>
      </c>
      <c r="D4" s="10">
        <v>110</v>
      </c>
    </row>
    <row r="5" spans="1:4" ht="15.75">
      <c r="A5" s="128"/>
      <c r="B5" s="89" t="s">
        <v>106</v>
      </c>
      <c r="C5" s="10">
        <v>6000</v>
      </c>
      <c r="D5" s="10">
        <v>14300</v>
      </c>
    </row>
    <row r="6" spans="1:4" ht="15.75">
      <c r="A6" s="128"/>
      <c r="B6" s="89" t="s">
        <v>107</v>
      </c>
      <c r="C6" s="10">
        <v>0</v>
      </c>
      <c r="D6" s="10">
        <v>3100</v>
      </c>
    </row>
    <row r="7" spans="1:4" ht="15.75">
      <c r="A7" s="128"/>
      <c r="B7" s="89" t="s">
        <v>21</v>
      </c>
      <c r="C7" s="10">
        <v>1154</v>
      </c>
      <c r="D7" s="10">
        <v>177</v>
      </c>
    </row>
    <row r="8" spans="1:4" ht="15.75">
      <c r="A8" s="128"/>
      <c r="B8" s="89" t="s">
        <v>233</v>
      </c>
      <c r="C8" s="10">
        <v>615</v>
      </c>
      <c r="D8" s="10">
        <v>10</v>
      </c>
    </row>
    <row r="9" spans="1:4" ht="15.75">
      <c r="A9" s="128"/>
      <c r="B9" s="90" t="s">
        <v>113</v>
      </c>
      <c r="C9" s="10">
        <v>90</v>
      </c>
      <c r="D9" s="10">
        <v>80</v>
      </c>
    </row>
    <row r="10" spans="1:4" ht="15.75">
      <c r="A10" s="128"/>
      <c r="B10" s="90" t="s">
        <v>36</v>
      </c>
      <c r="C10" s="10">
        <v>4000</v>
      </c>
      <c r="D10" s="10">
        <v>0</v>
      </c>
    </row>
    <row r="11" spans="1:4" ht="15.75">
      <c r="A11" s="128"/>
      <c r="B11" s="90" t="s">
        <v>35</v>
      </c>
      <c r="C11" s="10">
        <v>6890</v>
      </c>
      <c r="D11" s="10">
        <v>1940</v>
      </c>
    </row>
    <row r="12" spans="1:4" ht="15.75">
      <c r="A12" s="128"/>
      <c r="B12" s="90" t="s">
        <v>25</v>
      </c>
      <c r="C12" s="91">
        <v>8000</v>
      </c>
      <c r="D12" s="10">
        <v>6500</v>
      </c>
    </row>
    <row r="13" spans="1:4" ht="15.75">
      <c r="A13" s="128"/>
      <c r="B13" s="90" t="s">
        <v>234</v>
      </c>
      <c r="C13" s="91">
        <v>2300</v>
      </c>
      <c r="D13" s="10">
        <v>0</v>
      </c>
    </row>
    <row r="14" spans="1:4" ht="15.75">
      <c r="A14" s="128"/>
      <c r="B14" s="89" t="s">
        <v>235</v>
      </c>
      <c r="C14" s="10">
        <v>11299.44</v>
      </c>
      <c r="D14" s="10">
        <v>4222.4</v>
      </c>
    </row>
    <row r="15" spans="1:4" ht="15.75">
      <c r="A15" s="128"/>
      <c r="B15" s="89" t="s">
        <v>28</v>
      </c>
      <c r="C15" s="10">
        <v>5150</v>
      </c>
      <c r="D15" s="10">
        <v>1350</v>
      </c>
    </row>
    <row r="16" spans="1:4" ht="15.75">
      <c r="A16" s="128"/>
      <c r="B16" s="89" t="s">
        <v>119</v>
      </c>
      <c r="C16" s="10">
        <v>3720</v>
      </c>
      <c r="D16" s="10">
        <v>0</v>
      </c>
    </row>
    <row r="17" spans="1:4" ht="15.75">
      <c r="A17" s="128"/>
      <c r="B17" s="89" t="s">
        <v>40</v>
      </c>
      <c r="C17" s="10">
        <v>1330</v>
      </c>
      <c r="D17" s="10">
        <v>1100</v>
      </c>
    </row>
    <row r="18" spans="1:4" ht="15.75">
      <c r="A18" s="128"/>
      <c r="B18" s="89" t="s">
        <v>236</v>
      </c>
      <c r="C18" s="10">
        <v>3800</v>
      </c>
      <c r="D18" s="10">
        <v>320</v>
      </c>
    </row>
    <row r="19" spans="1:4" ht="15.75">
      <c r="A19" s="128"/>
      <c r="B19" s="89" t="s">
        <v>8</v>
      </c>
      <c r="C19" s="10">
        <v>23000</v>
      </c>
      <c r="D19" s="10">
        <v>5000</v>
      </c>
    </row>
    <row r="20" spans="1:4" ht="15.75">
      <c r="A20" s="128"/>
      <c r="B20" s="100" t="s">
        <v>237</v>
      </c>
      <c r="C20" s="10">
        <v>1</v>
      </c>
      <c r="D20" s="10">
        <v>0</v>
      </c>
    </row>
    <row r="21" spans="1:4" ht="15.75">
      <c r="A21" s="128"/>
      <c r="B21" s="100" t="s">
        <v>42</v>
      </c>
      <c r="C21" s="10">
        <v>1000</v>
      </c>
      <c r="D21" s="10">
        <v>0</v>
      </c>
    </row>
    <row r="22" spans="1:4" ht="15.75">
      <c r="A22" s="129"/>
      <c r="B22" s="100" t="s">
        <v>238</v>
      </c>
      <c r="C22" s="10">
        <v>630</v>
      </c>
      <c r="D22" s="10">
        <v>630</v>
      </c>
    </row>
  </sheetData>
  <sheetProtection/>
  <mergeCells count="2">
    <mergeCell ref="A1:D1"/>
    <mergeCell ref="A4:A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="90" zoomScaleNormal="90" zoomScalePageLayoutView="0" workbookViewId="0" topLeftCell="A1">
      <selection activeCell="D3" sqref="D3"/>
    </sheetView>
  </sheetViews>
  <sheetFormatPr defaultColWidth="9.140625" defaultRowHeight="15"/>
  <cols>
    <col min="1" max="1" width="41.00390625" style="0" customWidth="1"/>
    <col min="2" max="2" width="39.851562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1" spans="1:5" ht="35.25" customHeight="1">
      <c r="A1" s="121" t="s">
        <v>14</v>
      </c>
      <c r="B1" s="122"/>
      <c r="C1" s="122"/>
      <c r="D1" s="122"/>
      <c r="E1" s="1"/>
    </row>
    <row r="2" spans="1:4" ht="30" customHeight="1">
      <c r="A2" s="2"/>
      <c r="B2" s="2"/>
      <c r="C2" s="2"/>
      <c r="D2" s="2"/>
    </row>
    <row r="3" spans="1:4" ht="48.75" customHeight="1">
      <c r="A3" s="3" t="s">
        <v>0</v>
      </c>
      <c r="B3" s="8" t="s">
        <v>1</v>
      </c>
      <c r="C3" s="4" t="s">
        <v>2</v>
      </c>
      <c r="D3" s="4" t="s">
        <v>256</v>
      </c>
    </row>
    <row r="4" spans="1:4" ht="32.25" customHeight="1">
      <c r="A4" s="130" t="s">
        <v>15</v>
      </c>
      <c r="B4" s="9" t="s">
        <v>16</v>
      </c>
      <c r="C4" s="10">
        <v>635</v>
      </c>
      <c r="D4" s="10">
        <v>124</v>
      </c>
    </row>
    <row r="5" spans="1:4" ht="20.25" customHeight="1">
      <c r="A5" s="131"/>
      <c r="B5" s="11" t="s">
        <v>17</v>
      </c>
      <c r="C5" s="10">
        <v>10</v>
      </c>
      <c r="D5" s="10">
        <v>8</v>
      </c>
    </row>
    <row r="6" spans="1:4" ht="19.5" customHeight="1">
      <c r="A6" s="131"/>
      <c r="B6" s="11" t="s">
        <v>18</v>
      </c>
      <c r="C6" s="10">
        <v>30000</v>
      </c>
      <c r="D6" s="10">
        <v>4229</v>
      </c>
    </row>
    <row r="7" spans="1:4" ht="19.5" customHeight="1">
      <c r="A7" s="131"/>
      <c r="B7" s="11" t="s">
        <v>19</v>
      </c>
      <c r="C7" s="10">
        <v>2000</v>
      </c>
      <c r="D7" s="10">
        <v>1731</v>
      </c>
    </row>
    <row r="8" spans="1:4" ht="19.5" customHeight="1">
      <c r="A8" s="131"/>
      <c r="B8" s="12" t="s">
        <v>20</v>
      </c>
      <c r="C8" s="10">
        <v>8000</v>
      </c>
      <c r="D8" s="10">
        <v>4303</v>
      </c>
    </row>
    <row r="9" spans="1:4" ht="19.5" customHeight="1">
      <c r="A9" s="131"/>
      <c r="B9" s="11" t="s">
        <v>21</v>
      </c>
      <c r="C9" s="10">
        <v>1210</v>
      </c>
      <c r="D9" s="10">
        <v>225</v>
      </c>
    </row>
    <row r="10" spans="1:4" ht="19.5" customHeight="1">
      <c r="A10" s="131"/>
      <c r="B10" s="11" t="s">
        <v>22</v>
      </c>
      <c r="C10" s="10">
        <v>90</v>
      </c>
      <c r="D10" s="10">
        <v>0</v>
      </c>
    </row>
    <row r="11" spans="1:4" ht="19.5" customHeight="1">
      <c r="A11" s="131"/>
      <c r="B11" s="11" t="s">
        <v>23</v>
      </c>
      <c r="C11" s="10">
        <v>810</v>
      </c>
      <c r="D11" s="10">
        <v>1</v>
      </c>
    </row>
    <row r="12" spans="1:4" ht="19.5" customHeight="1">
      <c r="A12" s="131"/>
      <c r="B12" s="11" t="s">
        <v>24</v>
      </c>
      <c r="C12" s="10">
        <v>10990</v>
      </c>
      <c r="D12" s="10">
        <v>2509</v>
      </c>
    </row>
    <row r="13" spans="1:4" ht="19.5" customHeight="1">
      <c r="A13" s="131"/>
      <c r="B13" s="11" t="s">
        <v>25</v>
      </c>
      <c r="C13" s="10">
        <v>10000</v>
      </c>
      <c r="D13" s="10">
        <v>4024</v>
      </c>
    </row>
    <row r="14" spans="1:4" ht="19.5" customHeight="1">
      <c r="A14" s="131"/>
      <c r="B14" s="11" t="s">
        <v>26</v>
      </c>
      <c r="C14" s="10">
        <v>4400</v>
      </c>
      <c r="D14" s="10">
        <v>0</v>
      </c>
    </row>
    <row r="15" spans="1:4" ht="19.5" customHeight="1">
      <c r="A15" s="131"/>
      <c r="B15" s="11" t="s">
        <v>27</v>
      </c>
      <c r="C15" s="10">
        <v>23184</v>
      </c>
      <c r="D15" s="10">
        <v>5680.08</v>
      </c>
    </row>
    <row r="16" spans="1:4" ht="19.5" customHeight="1">
      <c r="A16" s="131"/>
      <c r="B16" s="11" t="s">
        <v>28</v>
      </c>
      <c r="C16" s="10">
        <v>9890</v>
      </c>
      <c r="D16" s="10">
        <v>2067</v>
      </c>
    </row>
    <row r="17" spans="1:4" ht="19.5" customHeight="1">
      <c r="A17" s="131"/>
      <c r="B17" s="11" t="s">
        <v>29</v>
      </c>
      <c r="C17" s="10">
        <v>36000</v>
      </c>
      <c r="D17" s="10">
        <v>4077</v>
      </c>
    </row>
    <row r="18" spans="1:4" ht="19.5" customHeight="1">
      <c r="A18" s="131"/>
      <c r="B18" s="11" t="s">
        <v>30</v>
      </c>
      <c r="C18" s="10">
        <v>2000</v>
      </c>
      <c r="D18" s="10">
        <v>0</v>
      </c>
    </row>
    <row r="19" spans="1:4" ht="19.5" customHeight="1">
      <c r="A19" s="131"/>
      <c r="B19" s="11" t="s">
        <v>31</v>
      </c>
      <c r="C19" s="10">
        <v>6840</v>
      </c>
      <c r="D19" s="10">
        <v>0</v>
      </c>
    </row>
    <row r="20" spans="1:4" ht="18.75" customHeight="1">
      <c r="A20" s="132"/>
      <c r="B20" s="12" t="s">
        <v>32</v>
      </c>
      <c r="C20" s="10">
        <v>4180</v>
      </c>
      <c r="D20" s="10">
        <v>1559</v>
      </c>
    </row>
    <row r="21" spans="3:4" ht="15">
      <c r="C21" s="13"/>
      <c r="D21" s="13"/>
    </row>
    <row r="23" spans="1:4" ht="15.75">
      <c r="A23" s="7" t="s">
        <v>12</v>
      </c>
      <c r="B23" s="7"/>
      <c r="C23" s="7"/>
      <c r="D23" s="7"/>
    </row>
    <row r="24" ht="15">
      <c r="B24" t="s">
        <v>13</v>
      </c>
    </row>
  </sheetData>
  <sheetProtection/>
  <mergeCells count="2">
    <mergeCell ref="A1:D1"/>
    <mergeCell ref="A4:A2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41.00390625" style="14" customWidth="1"/>
    <col min="2" max="2" width="31.57421875" style="14" customWidth="1"/>
    <col min="3" max="3" width="16.7109375" style="97" customWidth="1"/>
    <col min="4" max="4" width="30.57421875" style="97" customWidth="1"/>
    <col min="5" max="5" width="18.8515625" style="14" customWidth="1"/>
    <col min="6" max="16384" width="9.140625" style="14" customWidth="1"/>
  </cols>
  <sheetData>
    <row r="1" spans="1:5" ht="72.75" customHeight="1">
      <c r="A1" s="121" t="s">
        <v>14</v>
      </c>
      <c r="B1" s="120"/>
      <c r="C1" s="120"/>
      <c r="D1" s="120"/>
      <c r="E1" s="93"/>
    </row>
    <row r="2" spans="1:4" ht="16.5" customHeight="1">
      <c r="A2" s="39"/>
      <c r="B2" s="39"/>
      <c r="C2" s="98"/>
      <c r="D2" s="98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256</v>
      </c>
    </row>
    <row r="4" spans="1:4" ht="15.75">
      <c r="A4" s="133" t="s">
        <v>34</v>
      </c>
      <c r="B4" s="5" t="s">
        <v>35</v>
      </c>
      <c r="C4" s="10">
        <v>4200</v>
      </c>
      <c r="D4" s="10">
        <v>370</v>
      </c>
    </row>
    <row r="5" spans="1:4" ht="20.25" customHeight="1">
      <c r="A5" s="124"/>
      <c r="B5" s="5" t="s">
        <v>36</v>
      </c>
      <c r="C5" s="10">
        <v>10000</v>
      </c>
      <c r="D5" s="10">
        <v>3665</v>
      </c>
    </row>
    <row r="6" spans="1:4" ht="19.5" customHeight="1">
      <c r="A6" s="124"/>
      <c r="B6" s="5" t="s">
        <v>18</v>
      </c>
      <c r="C6" s="10">
        <v>5400</v>
      </c>
      <c r="D6" s="10" t="s">
        <v>37</v>
      </c>
    </row>
    <row r="7" spans="1:4" ht="19.5" customHeight="1">
      <c r="A7" s="124"/>
      <c r="B7" s="5" t="s">
        <v>28</v>
      </c>
      <c r="C7" s="10">
        <v>2130</v>
      </c>
      <c r="D7" s="10">
        <v>756</v>
      </c>
    </row>
    <row r="8" spans="1:4" ht="19.5" customHeight="1">
      <c r="A8" s="124"/>
      <c r="B8" s="5" t="s">
        <v>38</v>
      </c>
      <c r="C8" s="10">
        <v>150</v>
      </c>
      <c r="D8" s="10">
        <v>81</v>
      </c>
    </row>
    <row r="9" spans="1:4" ht="19.5" customHeight="1">
      <c r="A9" s="124"/>
      <c r="B9" s="5" t="s">
        <v>39</v>
      </c>
      <c r="C9" s="10">
        <v>8500</v>
      </c>
      <c r="D9" s="10">
        <v>2952</v>
      </c>
    </row>
    <row r="10" spans="1:4" ht="19.5" customHeight="1">
      <c r="A10" s="124"/>
      <c r="B10" s="5" t="s">
        <v>40</v>
      </c>
      <c r="C10" s="10">
        <v>590</v>
      </c>
      <c r="D10" s="10">
        <v>617</v>
      </c>
    </row>
    <row r="11" spans="1:4" ht="19.5" customHeight="1">
      <c r="A11" s="124"/>
      <c r="B11" s="5" t="s">
        <v>41</v>
      </c>
      <c r="C11" s="10">
        <v>2200</v>
      </c>
      <c r="D11" s="10">
        <v>613</v>
      </c>
    </row>
    <row r="12" spans="1:4" ht="19.5" customHeight="1">
      <c r="A12" s="124"/>
      <c r="B12" s="5" t="s">
        <v>42</v>
      </c>
      <c r="C12" s="10">
        <v>360</v>
      </c>
      <c r="D12" s="10">
        <v>180</v>
      </c>
    </row>
    <row r="13" spans="1:4" ht="19.5" customHeight="1">
      <c r="A13" s="124"/>
      <c r="B13" s="5" t="s">
        <v>43</v>
      </c>
      <c r="C13" s="10">
        <v>2097.6</v>
      </c>
      <c r="D13" s="10">
        <v>520</v>
      </c>
    </row>
    <row r="14" spans="1:4" ht="19.5" customHeight="1">
      <c r="A14" s="124"/>
      <c r="B14" s="5" t="s">
        <v>25</v>
      </c>
      <c r="C14" s="10">
        <v>4000</v>
      </c>
      <c r="D14" s="10">
        <v>1485</v>
      </c>
    </row>
    <row r="15" spans="1:4" ht="19.5" customHeight="1">
      <c r="A15" s="124"/>
      <c r="B15" s="5" t="s">
        <v>44</v>
      </c>
      <c r="C15" s="10">
        <v>120</v>
      </c>
      <c r="D15" s="10" t="s">
        <v>37</v>
      </c>
    </row>
    <row r="16" spans="1:4" ht="19.5" customHeight="1">
      <c r="A16" s="124"/>
      <c r="B16" s="5" t="s">
        <v>45</v>
      </c>
      <c r="C16" s="10">
        <v>270</v>
      </c>
      <c r="D16" s="10"/>
    </row>
    <row r="17" spans="1:4" ht="18.75" customHeight="1">
      <c r="A17" s="125"/>
      <c r="B17" s="5" t="s">
        <v>46</v>
      </c>
      <c r="C17" s="10">
        <v>600</v>
      </c>
      <c r="D17" s="10"/>
    </row>
    <row r="19" spans="1:4" ht="15.75">
      <c r="A19" s="7" t="s">
        <v>47</v>
      </c>
      <c r="B19" s="22" t="s">
        <v>48</v>
      </c>
      <c r="C19" s="102"/>
      <c r="D19" s="102"/>
    </row>
    <row r="20" ht="15.75">
      <c r="B20" s="7"/>
    </row>
  </sheetData>
  <sheetProtection/>
  <mergeCells count="2">
    <mergeCell ref="A1:D1"/>
    <mergeCell ref="A4:A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="70" zoomScaleNormal="70" zoomScalePageLayoutView="0" workbookViewId="0" topLeftCell="A1">
      <selection activeCell="D4" sqref="D4"/>
    </sheetView>
  </sheetViews>
  <sheetFormatPr defaultColWidth="9.140625" defaultRowHeight="15"/>
  <cols>
    <col min="1" max="1" width="25.7109375" style="0" customWidth="1"/>
    <col min="2" max="2" width="51.00390625" style="0" customWidth="1"/>
    <col min="3" max="3" width="21.7109375" style="0" customWidth="1"/>
    <col min="4" max="4" width="22.00390625" style="0" customWidth="1"/>
  </cols>
  <sheetData>
    <row r="1" spans="1:4" ht="15">
      <c r="A1" s="14"/>
      <c r="B1" s="14"/>
      <c r="C1" s="14"/>
      <c r="D1" s="14"/>
    </row>
    <row r="2" spans="1:21" ht="32.25" customHeight="1">
      <c r="A2" s="121" t="s">
        <v>14</v>
      </c>
      <c r="B2" s="122"/>
      <c r="C2" s="122"/>
      <c r="D2" s="12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4" ht="15.75" thickBot="1">
      <c r="A3" s="39"/>
      <c r="B3" s="39"/>
      <c r="C3" s="39"/>
      <c r="D3" s="39"/>
    </row>
    <row r="4" spans="1:4" ht="54" customHeight="1">
      <c r="A4" s="40" t="s">
        <v>0</v>
      </c>
      <c r="B4" s="41" t="s">
        <v>1</v>
      </c>
      <c r="C4" s="41" t="s">
        <v>2</v>
      </c>
      <c r="D4" s="41" t="s">
        <v>256</v>
      </c>
    </row>
    <row r="5" spans="1:4" ht="15.75" customHeight="1">
      <c r="A5" s="134" t="s">
        <v>81</v>
      </c>
      <c r="B5" s="10" t="s">
        <v>82</v>
      </c>
      <c r="C5" s="42">
        <v>1680</v>
      </c>
      <c r="D5" s="10">
        <f>83+120+150+3+12+30</f>
        <v>398</v>
      </c>
    </row>
    <row r="6" spans="1:4" ht="15.75">
      <c r="A6" s="135"/>
      <c r="B6" s="10" t="s">
        <v>83</v>
      </c>
      <c r="C6" s="42">
        <v>145000</v>
      </c>
      <c r="D6" s="10">
        <f>2793+4210+1669+3470+16356+9000</f>
        <v>37498</v>
      </c>
    </row>
    <row r="7" spans="1:4" ht="15.75">
      <c r="A7" s="135"/>
      <c r="B7" s="10" t="s">
        <v>84</v>
      </c>
      <c r="C7" s="42">
        <v>5000</v>
      </c>
      <c r="D7" s="10">
        <f>1000+484+2000</f>
        <v>3484</v>
      </c>
    </row>
    <row r="8" spans="1:4" ht="15.75">
      <c r="A8" s="135"/>
      <c r="B8" s="10" t="s">
        <v>85</v>
      </c>
      <c r="C8" s="42">
        <v>36</v>
      </c>
      <c r="D8" s="10">
        <f>4+10</f>
        <v>14</v>
      </c>
    </row>
    <row r="9" spans="1:4" ht="16.5" thickBot="1">
      <c r="A9" s="135"/>
      <c r="B9" s="43" t="s">
        <v>86</v>
      </c>
      <c r="C9" s="42">
        <v>1670</v>
      </c>
      <c r="D9" s="43">
        <f>141+29+50+50+68</f>
        <v>338</v>
      </c>
    </row>
    <row r="10" spans="1:4" ht="15.75">
      <c r="A10" s="135"/>
      <c r="B10" s="44" t="s">
        <v>87</v>
      </c>
      <c r="C10" s="45">
        <v>945</v>
      </c>
      <c r="D10" s="46">
        <f>26+11+49</f>
        <v>86</v>
      </c>
    </row>
    <row r="11" spans="1:4" ht="16.5" thickBot="1">
      <c r="A11" s="47"/>
      <c r="B11" s="48" t="s">
        <v>88</v>
      </c>
      <c r="C11" s="49">
        <v>80</v>
      </c>
      <c r="D11" s="51"/>
    </row>
    <row r="12" spans="1:4" ht="15.75">
      <c r="A12" s="52"/>
      <c r="B12" s="53" t="s">
        <v>89</v>
      </c>
      <c r="C12" s="54">
        <v>64700</v>
      </c>
      <c r="D12" s="53">
        <f>1769+299+2731+3441+76+1783+4000</f>
        <v>14099</v>
      </c>
    </row>
    <row r="13" spans="1:4" ht="15.75">
      <c r="A13" s="52"/>
      <c r="B13" s="10" t="s">
        <v>90</v>
      </c>
      <c r="C13" s="55">
        <v>272</v>
      </c>
      <c r="D13" s="10"/>
    </row>
    <row r="14" spans="1:4" ht="16.5" thickBot="1">
      <c r="A14" s="52"/>
      <c r="B14" s="43" t="s">
        <v>91</v>
      </c>
      <c r="C14" s="56">
        <v>35120</v>
      </c>
      <c r="D14" s="43">
        <f>333+726+1497+453+58+180</f>
        <v>3247</v>
      </c>
    </row>
    <row r="15" spans="1:4" ht="15.75">
      <c r="A15" s="57"/>
      <c r="B15" s="44" t="s">
        <v>92</v>
      </c>
      <c r="C15" s="45">
        <v>65000</v>
      </c>
      <c r="D15" s="46">
        <f>1538+3940+313+370+1372+28500</f>
        <v>36033</v>
      </c>
    </row>
    <row r="16" spans="1:4" ht="16.5" thickBot="1">
      <c r="A16" s="58"/>
      <c r="B16" s="48" t="s">
        <v>93</v>
      </c>
      <c r="C16" s="49">
        <v>27100</v>
      </c>
      <c r="D16" s="51"/>
    </row>
    <row r="17" spans="1:4" ht="15.75">
      <c r="A17" s="57"/>
      <c r="B17" s="44" t="s">
        <v>94</v>
      </c>
      <c r="C17" s="45">
        <v>12300</v>
      </c>
      <c r="D17" s="46"/>
    </row>
    <row r="18" spans="1:4" ht="16.5" thickBot="1">
      <c r="A18" s="58"/>
      <c r="B18" s="48" t="s">
        <v>95</v>
      </c>
      <c r="C18" s="59">
        <v>38336.4</v>
      </c>
      <c r="D18" s="51">
        <f>2318.4+1313.76+3993.6+805.92+220.8</f>
        <v>8652.48</v>
      </c>
    </row>
    <row r="19" spans="1:4" ht="15.75">
      <c r="A19" s="60"/>
      <c r="B19" s="53" t="s">
        <v>96</v>
      </c>
      <c r="C19" s="54">
        <v>114000</v>
      </c>
      <c r="D19" s="53">
        <f>1095+2601+4276+1672+2170+3000+989+20000</f>
        <v>35803</v>
      </c>
    </row>
    <row r="20" spans="1:4" ht="15.75">
      <c r="A20" s="60"/>
      <c r="B20" s="10" t="s">
        <v>97</v>
      </c>
      <c r="C20" s="55">
        <v>22930</v>
      </c>
      <c r="D20" s="10">
        <f>821+771+1172+272+199+180</f>
        <v>3415</v>
      </c>
    </row>
    <row r="21" spans="1:4" ht="16.5" thickBot="1">
      <c r="A21" s="60"/>
      <c r="B21" s="43" t="s">
        <v>98</v>
      </c>
      <c r="C21" s="56">
        <v>1300</v>
      </c>
      <c r="D21" s="43"/>
    </row>
    <row r="22" spans="1:4" ht="15.75">
      <c r="A22" s="58"/>
      <c r="B22" s="44" t="s">
        <v>99</v>
      </c>
      <c r="C22" s="45">
        <v>5240</v>
      </c>
      <c r="D22" s="46">
        <f>1033+898+1668+99+183</f>
        <v>3881</v>
      </c>
    </row>
    <row r="23" spans="1:4" ht="16.5" thickBot="1">
      <c r="A23" s="61"/>
      <c r="B23" s="48" t="s">
        <v>100</v>
      </c>
      <c r="C23" s="50">
        <v>17320</v>
      </c>
      <c r="D23" s="51">
        <f>234</f>
        <v>234</v>
      </c>
    </row>
    <row r="24" spans="1:4" ht="15.75">
      <c r="A24" s="15"/>
      <c r="B24" s="16"/>
      <c r="C24" s="17"/>
      <c r="D24" s="16"/>
    </row>
    <row r="25" spans="1:4" ht="15">
      <c r="A25" s="14"/>
      <c r="B25" s="14"/>
      <c r="C25" s="62"/>
      <c r="D25" s="14"/>
    </row>
    <row r="26" spans="1:4" ht="15.75">
      <c r="A26" s="7" t="s">
        <v>12</v>
      </c>
      <c r="B26" s="7"/>
      <c r="C26" s="7"/>
      <c r="D26" s="7"/>
    </row>
    <row r="27" spans="1:4" ht="15">
      <c r="A27" s="14"/>
      <c r="B27" s="14" t="s">
        <v>13</v>
      </c>
      <c r="C27" s="14"/>
      <c r="D27" s="14"/>
    </row>
    <row r="28" spans="1:4" ht="15">
      <c r="A28" s="14"/>
      <c r="B28" s="14"/>
      <c r="C28" s="14"/>
      <c r="D28" s="14"/>
    </row>
    <row r="29" spans="1:4" ht="15">
      <c r="A29" s="14"/>
      <c r="B29" s="14"/>
      <c r="C29" s="14"/>
      <c r="D29" s="14"/>
    </row>
    <row r="31" ht="15">
      <c r="A31" s="18" t="s">
        <v>101</v>
      </c>
    </row>
    <row r="32" ht="15">
      <c r="A32" s="18" t="s">
        <v>102</v>
      </c>
    </row>
  </sheetData>
  <sheetProtection/>
  <mergeCells count="2">
    <mergeCell ref="A2:D2"/>
    <mergeCell ref="A5:A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21.140625" style="0" customWidth="1"/>
    <col min="2" max="2" width="30.140625" style="0" customWidth="1"/>
    <col min="3" max="3" width="17.57421875" style="13" customWidth="1"/>
    <col min="4" max="4" width="14.8515625" style="13" customWidth="1"/>
    <col min="254" max="254" width="18.00390625" style="0" customWidth="1"/>
    <col min="255" max="255" width="18.28125" style="0" customWidth="1"/>
    <col min="256" max="16384" width="18.421875" style="0" customWidth="1"/>
  </cols>
  <sheetData>
    <row r="1" spans="1:4" ht="15">
      <c r="A1" s="136" t="s">
        <v>258</v>
      </c>
      <c r="B1" s="136"/>
      <c r="C1" s="136"/>
      <c r="D1" s="136"/>
    </row>
    <row r="2" spans="1:4" ht="24" customHeight="1">
      <c r="A2" s="136"/>
      <c r="B2" s="136"/>
      <c r="C2" s="136"/>
      <c r="D2" s="136"/>
    </row>
    <row r="3" spans="1:4" ht="15.75" thickBot="1">
      <c r="A3" s="65"/>
      <c r="B3" s="65"/>
      <c r="C3" s="103"/>
      <c r="D3" s="103"/>
    </row>
    <row r="4" spans="1:4" ht="36">
      <c r="A4" s="66" t="s">
        <v>0</v>
      </c>
      <c r="B4" s="66" t="s">
        <v>1</v>
      </c>
      <c r="C4" s="66" t="s">
        <v>2</v>
      </c>
      <c r="D4" s="41" t="s">
        <v>256</v>
      </c>
    </row>
    <row r="5" spans="1:4" ht="15">
      <c r="A5" s="137" t="s">
        <v>130</v>
      </c>
      <c r="B5" s="67" t="s">
        <v>107</v>
      </c>
      <c r="C5" s="104"/>
      <c r="D5" s="104">
        <v>1975</v>
      </c>
    </row>
    <row r="6" spans="1:4" ht="15">
      <c r="A6" s="138"/>
      <c r="B6" s="67" t="s">
        <v>119</v>
      </c>
      <c r="C6" s="104">
        <v>5000</v>
      </c>
      <c r="D6" s="104">
        <v>0</v>
      </c>
    </row>
    <row r="7" spans="1:4" ht="15">
      <c r="A7" s="138"/>
      <c r="B7" s="67" t="s">
        <v>25</v>
      </c>
      <c r="C7" s="104">
        <v>5000</v>
      </c>
      <c r="D7" s="104">
        <v>2675</v>
      </c>
    </row>
    <row r="8" spans="1:4" ht="15">
      <c r="A8" s="138"/>
      <c r="B8" s="67" t="s">
        <v>42</v>
      </c>
      <c r="C8" s="104">
        <v>240</v>
      </c>
      <c r="D8" s="104">
        <v>0</v>
      </c>
    </row>
    <row r="9" spans="1:4" ht="15">
      <c r="A9" s="138"/>
      <c r="B9" s="67" t="s">
        <v>131</v>
      </c>
      <c r="C9" s="104">
        <v>63000</v>
      </c>
      <c r="D9" s="104">
        <v>34404</v>
      </c>
    </row>
    <row r="10" spans="1:4" ht="15">
      <c r="A10" s="138"/>
      <c r="B10" s="67" t="s">
        <v>36</v>
      </c>
      <c r="C10" s="104">
        <v>5000</v>
      </c>
      <c r="D10" s="104">
        <v>2535</v>
      </c>
    </row>
    <row r="11" spans="1:4" ht="15">
      <c r="A11" s="138"/>
      <c r="B11" s="67" t="s">
        <v>132</v>
      </c>
      <c r="C11" s="104">
        <v>11460</v>
      </c>
      <c r="D11" s="104">
        <v>2347</v>
      </c>
    </row>
    <row r="12" spans="1:4" ht="15">
      <c r="A12" s="138"/>
      <c r="B12" s="67" t="s">
        <v>22</v>
      </c>
      <c r="C12" s="104">
        <v>347</v>
      </c>
      <c r="D12" s="104">
        <v>0</v>
      </c>
    </row>
    <row r="13" spans="1:4" ht="15">
      <c r="A13" s="138"/>
      <c r="B13" s="67" t="s">
        <v>21</v>
      </c>
      <c r="C13" s="104">
        <v>1860</v>
      </c>
      <c r="D13" s="104">
        <v>430</v>
      </c>
    </row>
    <row r="14" spans="1:4" ht="15">
      <c r="A14" s="138"/>
      <c r="B14" s="67" t="s">
        <v>16</v>
      </c>
      <c r="C14" s="104">
        <v>1110</v>
      </c>
      <c r="D14" s="104">
        <v>392</v>
      </c>
    </row>
    <row r="15" spans="1:4" ht="15">
      <c r="A15" s="138"/>
      <c r="B15" s="67" t="s">
        <v>31</v>
      </c>
      <c r="C15" s="104">
        <v>8720</v>
      </c>
      <c r="D15" s="104">
        <v>0</v>
      </c>
    </row>
    <row r="16" spans="1:4" ht="15">
      <c r="A16" s="138"/>
      <c r="B16" s="67" t="s">
        <v>32</v>
      </c>
      <c r="C16" s="104">
        <v>2740</v>
      </c>
      <c r="D16" s="104">
        <v>1987</v>
      </c>
    </row>
    <row r="17" spans="1:4" ht="15">
      <c r="A17" s="138"/>
      <c r="B17" s="67" t="s">
        <v>122</v>
      </c>
      <c r="C17" s="104">
        <v>1663</v>
      </c>
      <c r="D17" s="104">
        <v>0</v>
      </c>
    </row>
    <row r="18" spans="1:4" ht="15">
      <c r="A18" s="138"/>
      <c r="B18" s="68" t="s">
        <v>46</v>
      </c>
      <c r="C18" s="104">
        <v>1500</v>
      </c>
      <c r="D18" s="104">
        <v>0</v>
      </c>
    </row>
    <row r="19" spans="1:4" ht="15">
      <c r="A19" s="138"/>
      <c r="B19" s="67" t="s">
        <v>35</v>
      </c>
      <c r="C19" s="104">
        <v>10170</v>
      </c>
      <c r="D19" s="104">
        <v>2216</v>
      </c>
    </row>
    <row r="20" spans="1:4" ht="15">
      <c r="A20" s="138"/>
      <c r="B20" s="67" t="s">
        <v>133</v>
      </c>
      <c r="C20" s="104">
        <v>25944</v>
      </c>
      <c r="D20" s="104">
        <v>6784.08</v>
      </c>
    </row>
    <row r="21" spans="1:4" ht="15">
      <c r="A21" s="69"/>
      <c r="B21" s="67" t="s">
        <v>134</v>
      </c>
      <c r="C21" s="104">
        <v>40</v>
      </c>
      <c r="D21" s="104">
        <v>40</v>
      </c>
    </row>
    <row r="22" spans="1:4" ht="15">
      <c r="A22" s="70"/>
      <c r="B22" s="67"/>
      <c r="C22" s="104">
        <v>143794</v>
      </c>
      <c r="D22" s="104"/>
    </row>
    <row r="23" spans="1:4" ht="15">
      <c r="A23" s="139" t="s">
        <v>135</v>
      </c>
      <c r="B23" s="139"/>
      <c r="D23" s="105"/>
    </row>
    <row r="24" ht="15">
      <c r="A24" s="71" t="s">
        <v>136</v>
      </c>
    </row>
    <row r="25" ht="15">
      <c r="C25" s="106"/>
    </row>
  </sheetData>
  <sheetProtection/>
  <mergeCells count="3">
    <mergeCell ref="A1:D2"/>
    <mergeCell ref="A5:A20"/>
    <mergeCell ref="A23:B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="80" zoomScaleNormal="80" zoomScalePageLayoutView="0" workbookViewId="0" topLeftCell="A1">
      <selection activeCell="D3" sqref="D3"/>
    </sheetView>
  </sheetViews>
  <sheetFormatPr defaultColWidth="9.140625" defaultRowHeight="15"/>
  <cols>
    <col min="1" max="1" width="26.7109375" style="0" customWidth="1"/>
    <col min="2" max="2" width="31.57421875" style="0" customWidth="1"/>
    <col min="3" max="3" width="16.7109375" style="13" customWidth="1"/>
    <col min="4" max="4" width="30.57421875" style="13" customWidth="1"/>
    <col min="5" max="5" width="18.8515625" style="0" customWidth="1"/>
  </cols>
  <sheetData>
    <row r="1" spans="1:5" ht="48" customHeight="1">
      <c r="A1" s="140" t="s">
        <v>258</v>
      </c>
      <c r="B1" s="140"/>
      <c r="C1" s="140"/>
      <c r="D1" s="140"/>
      <c r="E1" s="1"/>
    </row>
    <row r="2" spans="1:4" ht="30" customHeight="1" thickBot="1">
      <c r="A2" s="140"/>
      <c r="B2" s="140"/>
      <c r="C2" s="140"/>
      <c r="D2" s="140"/>
    </row>
    <row r="3" spans="1:4" ht="48.75" customHeight="1">
      <c r="A3" s="3" t="s">
        <v>0</v>
      </c>
      <c r="B3" s="3" t="s">
        <v>1</v>
      </c>
      <c r="C3" s="4" t="s">
        <v>2</v>
      </c>
      <c r="D3" s="41" t="s">
        <v>256</v>
      </c>
    </row>
    <row r="4" spans="1:4" ht="19.5" customHeight="1">
      <c r="A4" s="5" t="s">
        <v>124</v>
      </c>
      <c r="B4" s="5" t="s">
        <v>28</v>
      </c>
      <c r="C4" s="10">
        <v>2100</v>
      </c>
      <c r="D4" s="10">
        <v>20</v>
      </c>
    </row>
    <row r="5" spans="1:4" ht="20.25" customHeight="1">
      <c r="A5" s="5"/>
      <c r="B5" s="5" t="s">
        <v>35</v>
      </c>
      <c r="C5" s="10">
        <v>1610</v>
      </c>
      <c r="D5" s="10">
        <v>90</v>
      </c>
    </row>
    <row r="6" spans="1:4" ht="20.25" customHeight="1">
      <c r="A6" s="5"/>
      <c r="B6" s="5" t="s">
        <v>80</v>
      </c>
      <c r="C6" s="10">
        <v>1480</v>
      </c>
      <c r="D6" s="10">
        <v>0</v>
      </c>
    </row>
    <row r="7" spans="1:4" ht="20.25" customHeight="1">
      <c r="A7" s="5"/>
      <c r="B7" s="5" t="s">
        <v>125</v>
      </c>
      <c r="C7" s="10">
        <v>600</v>
      </c>
      <c r="D7" s="10">
        <v>30</v>
      </c>
    </row>
    <row r="8" spans="1:4" ht="20.25" customHeight="1">
      <c r="A8" s="5"/>
      <c r="B8" s="5" t="s">
        <v>122</v>
      </c>
      <c r="C8" s="10">
        <v>206</v>
      </c>
      <c r="D8" s="10">
        <v>0</v>
      </c>
    </row>
    <row r="9" spans="1:4" ht="20.25" customHeight="1">
      <c r="A9" s="5"/>
      <c r="B9" s="5" t="s">
        <v>119</v>
      </c>
      <c r="C9" s="10">
        <v>700</v>
      </c>
      <c r="D9" s="10">
        <v>0</v>
      </c>
    </row>
    <row r="10" spans="1:4" ht="20.25" customHeight="1">
      <c r="A10" s="5"/>
      <c r="B10" s="5" t="s">
        <v>25</v>
      </c>
      <c r="C10" s="10">
        <v>200</v>
      </c>
      <c r="D10" s="10">
        <v>0</v>
      </c>
    </row>
    <row r="11" spans="1:4" ht="20.25" customHeight="1">
      <c r="A11" s="5"/>
      <c r="B11" s="5" t="s">
        <v>29</v>
      </c>
      <c r="C11" s="10">
        <v>5500</v>
      </c>
      <c r="D11" s="10">
        <v>100</v>
      </c>
    </row>
    <row r="12" spans="1:4" ht="20.25" customHeight="1">
      <c r="A12" s="5"/>
      <c r="B12" s="5" t="s">
        <v>126</v>
      </c>
      <c r="C12" s="10">
        <v>400</v>
      </c>
      <c r="D12" s="10">
        <v>0</v>
      </c>
    </row>
    <row r="13" spans="1:4" ht="20.25" customHeight="1">
      <c r="A13" s="5"/>
      <c r="B13" s="5" t="s">
        <v>27</v>
      </c>
      <c r="C13" s="10">
        <v>1987.2</v>
      </c>
      <c r="D13" s="10">
        <v>463.68</v>
      </c>
    </row>
    <row r="14" spans="1:4" ht="19.5" customHeight="1">
      <c r="A14" s="5"/>
      <c r="B14" s="5" t="s">
        <v>36</v>
      </c>
      <c r="C14" s="10">
        <v>2000</v>
      </c>
      <c r="D14" s="10">
        <v>0</v>
      </c>
    </row>
    <row r="15" spans="1:4" ht="18.75" customHeight="1">
      <c r="A15" s="5"/>
      <c r="B15" s="5" t="s">
        <v>19</v>
      </c>
      <c r="C15" s="10">
        <v>0</v>
      </c>
      <c r="D15" s="10">
        <v>0</v>
      </c>
    </row>
    <row r="18" spans="1:4" ht="15.75">
      <c r="A18" s="7" t="s">
        <v>127</v>
      </c>
      <c r="B18" s="7"/>
      <c r="C18" s="102"/>
      <c r="D18" s="102" t="s">
        <v>128</v>
      </c>
    </row>
    <row r="19" ht="15">
      <c r="B19" t="s">
        <v>129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2016-08-08T11:40:02Z</dcterms:modified>
  <cp:category/>
  <cp:version/>
  <cp:contentType/>
  <cp:contentStatus/>
</cp:coreProperties>
</file>